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1550" windowHeight="5430" activeTab="6"/>
  </bookViews>
  <sheets>
    <sheet name="старое Расчёт" sheetId="8" r:id="rId1"/>
    <sheet name="2016 Список по закупке" sheetId="1" r:id="rId2"/>
    <sheet name="Причиндалы" sheetId="3" state="hidden" r:id="rId3"/>
    <sheet name="Меню" sheetId="2" r:id="rId4"/>
    <sheet name="2014-15" sheetId="7" r:id="rId5"/>
    <sheet name="Лист1" sheetId="6" r:id="rId6"/>
    <sheet name="2016 по машинам" sheetId="9" r:id="rId7"/>
  </sheets>
  <definedNames>
    <definedName name="_xlnm._FilterDatabase" localSheetId="1" hidden="1">'2016 Список по закупке'!$A$1:$I$68</definedName>
  </definedNames>
  <calcPr calcId="125725"/>
</workbook>
</file>

<file path=xl/calcChain.xml><?xml version="1.0" encoding="utf-8"?>
<calcChain xmlns="http://schemas.openxmlformats.org/spreadsheetml/2006/main">
  <c r="F10" i="9"/>
  <c r="F45"/>
  <c r="F37"/>
  <c r="F41"/>
  <c r="F24"/>
  <c r="F2"/>
  <c r="F15"/>
  <c r="G54"/>
  <c r="D37"/>
  <c r="E54"/>
  <c r="D15"/>
  <c r="H15" s="1"/>
  <c r="D6"/>
  <c r="H6" s="1"/>
  <c r="D10"/>
  <c r="E12" i="1"/>
  <c r="E13"/>
  <c r="C54" i="9"/>
  <c r="D50"/>
  <c r="D45"/>
  <c r="D41"/>
  <c r="D32"/>
  <c r="H32" s="1"/>
  <c r="D27"/>
  <c r="H27" s="1"/>
  <c r="D24"/>
  <c r="H24" s="1"/>
  <c r="D22"/>
  <c r="H22" s="1"/>
  <c r="D2"/>
  <c r="H2" s="1"/>
  <c r="E59" i="1"/>
  <c r="E52"/>
  <c r="E51"/>
  <c r="E50"/>
  <c r="E2"/>
  <c r="E22"/>
  <c r="E65"/>
  <c r="E64"/>
  <c r="E63"/>
  <c r="E62"/>
  <c r="E61"/>
  <c r="E6"/>
  <c r="D10" i="8"/>
  <c r="D19"/>
  <c r="D17"/>
  <c r="D15"/>
  <c r="D6"/>
  <c r="D31"/>
  <c r="D30"/>
  <c r="D29"/>
  <c r="D28"/>
  <c r="D27"/>
  <c r="D26"/>
  <c r="D25"/>
  <c r="D24"/>
  <c r="D23"/>
  <c r="D22"/>
  <c r="D21"/>
  <c r="D20"/>
  <c r="D18"/>
  <c r="D16"/>
  <c r="D14"/>
  <c r="D13"/>
  <c r="D12"/>
  <c r="D11"/>
  <c r="D9"/>
  <c r="D8"/>
  <c r="D7"/>
  <c r="D4"/>
  <c r="D3"/>
  <c r="C10"/>
  <c r="C19"/>
  <c r="C17"/>
  <c r="C15"/>
  <c r="C6"/>
  <c r="C31"/>
  <c r="C30"/>
  <c r="C29"/>
  <c r="C28"/>
  <c r="C27"/>
  <c r="C26"/>
  <c r="C25"/>
  <c r="C24"/>
  <c r="C23"/>
  <c r="C22"/>
  <c r="C21"/>
  <c r="C20"/>
  <c r="C18"/>
  <c r="C16"/>
  <c r="C14"/>
  <c r="C13"/>
  <c r="C12"/>
  <c r="C11"/>
  <c r="C9"/>
  <c r="C8"/>
  <c r="C7"/>
  <c r="C4"/>
  <c r="C3"/>
  <c r="E27" i="1"/>
  <c r="N51" i="7"/>
  <c r="M56"/>
  <c r="E28" i="1"/>
  <c r="O60" i="7"/>
  <c r="E18" i="1"/>
  <c r="N18" i="7"/>
  <c r="N2"/>
  <c r="N5"/>
  <c r="N57" s="1"/>
  <c r="R60" s="1"/>
  <c r="N9"/>
  <c r="N12"/>
  <c r="N26"/>
  <c r="N32"/>
  <c r="N35"/>
  <c r="Q34"/>
  <c r="N39"/>
  <c r="N45"/>
  <c r="E14"/>
  <c r="E49" i="1"/>
  <c r="E11"/>
  <c r="D56" i="7"/>
  <c r="D46"/>
  <c r="D41"/>
  <c r="D33"/>
  <c r="D22"/>
  <c r="D14"/>
  <c r="D7"/>
  <c r="D60"/>
  <c r="D64"/>
  <c r="E30" i="1"/>
  <c r="E42"/>
  <c r="E48"/>
  <c r="E24"/>
  <c r="E25"/>
  <c r="E26"/>
  <c r="E29"/>
  <c r="E31"/>
  <c r="E32"/>
  <c r="E33"/>
  <c r="E34"/>
  <c r="E35"/>
  <c r="E36"/>
  <c r="E37"/>
  <c r="E38"/>
  <c r="E39"/>
  <c r="E41"/>
  <c r="E43"/>
  <c r="E44"/>
  <c r="E45"/>
  <c r="E46"/>
  <c r="E47"/>
  <c r="E3"/>
  <c r="E4"/>
  <c r="E71" s="1"/>
  <c r="E5"/>
  <c r="E8"/>
  <c r="E9"/>
  <c r="E10"/>
  <c r="E14"/>
  <c r="E15"/>
  <c r="E16"/>
  <c r="E17"/>
  <c r="E19"/>
  <c r="E20"/>
  <c r="E21"/>
  <c r="E23"/>
  <c r="E55"/>
  <c r="E56"/>
  <c r="E57"/>
  <c r="E54"/>
  <c r="E58"/>
  <c r="E60"/>
  <c r="E66"/>
  <c r="E67"/>
  <c r="E68"/>
  <c r="E53"/>
  <c r="H50" i="9" l="1"/>
  <c r="H41"/>
  <c r="H37"/>
  <c r="H10"/>
  <c r="H45"/>
  <c r="F54"/>
  <c r="D54"/>
  <c r="H54" l="1"/>
</calcChain>
</file>

<file path=xl/comments1.xml><?xml version="1.0" encoding="utf-8"?>
<comments xmlns="http://schemas.openxmlformats.org/spreadsheetml/2006/main">
  <authors>
    <author>Users</author>
  </authors>
  <commentList>
    <comment ref="H41" authorId="0">
      <text>
        <r>
          <rPr>
            <b/>
            <sz val="8"/>
            <color indexed="81"/>
            <rFont val="Tahoma"/>
            <family val="2"/>
            <charset val="204"/>
          </rPr>
          <t>Users:</t>
        </r>
        <r>
          <rPr>
            <sz val="8"/>
            <color indexed="81"/>
            <rFont val="Tahoma"/>
            <family val="2"/>
            <charset val="204"/>
          </rPr>
          <t xml:space="preserve">
500</t>
        </r>
      </text>
    </comment>
  </commentList>
</comments>
</file>

<file path=xl/sharedStrings.xml><?xml version="1.0" encoding="utf-8"?>
<sst xmlns="http://schemas.openxmlformats.org/spreadsheetml/2006/main" count="458" uniqueCount="310">
  <si>
    <t>Пятница</t>
  </si>
  <si>
    <t>Суббота</t>
  </si>
  <si>
    <t>Воскресенье</t>
  </si>
  <si>
    <t>Завтрак</t>
  </si>
  <si>
    <t>Обед</t>
  </si>
  <si>
    <t>Ужин</t>
  </si>
  <si>
    <t>Сковородка с крышкой большая</t>
  </si>
  <si>
    <t xml:space="preserve">Сковородка с крышкой средняя </t>
  </si>
  <si>
    <t>Лопатки для сковородки деревян</t>
  </si>
  <si>
    <t>Кастрюля с крышкой большие</t>
  </si>
  <si>
    <t>кол-во</t>
  </si>
  <si>
    <t>Цена</t>
  </si>
  <si>
    <t>Стоим-ть</t>
  </si>
  <si>
    <t>Яйца, дес.</t>
  </si>
  <si>
    <t>Итого:</t>
  </si>
  <si>
    <t>Ножи</t>
  </si>
  <si>
    <t>Разделочные доски</t>
  </si>
  <si>
    <t>Штопор, открывалка</t>
  </si>
  <si>
    <t>Топор</t>
  </si>
  <si>
    <t>Пила двуручная</t>
  </si>
  <si>
    <t>Пила обычная</t>
  </si>
  <si>
    <t>Переносной холодильник</t>
  </si>
  <si>
    <t>Туалет бумага</t>
  </si>
  <si>
    <t>Мыло</t>
  </si>
  <si>
    <t>Губки</t>
  </si>
  <si>
    <t>Тряпки для столов</t>
  </si>
  <si>
    <t>Фэри</t>
  </si>
  <si>
    <t>Кол-во</t>
  </si>
  <si>
    <t>Привозит…</t>
  </si>
  <si>
    <t>Картошка, кг</t>
  </si>
  <si>
    <t>Лук репч, кг</t>
  </si>
  <si>
    <t>Майонез, больш. упаковка</t>
  </si>
  <si>
    <t>Молоко, п. по 1 л.</t>
  </si>
  <si>
    <t>огурцы свежие , кг</t>
  </si>
  <si>
    <t>Перец, кг</t>
  </si>
  <si>
    <t>Чистилки для картошки</t>
  </si>
  <si>
    <t>Соль, пласт. бадейки</t>
  </si>
  <si>
    <t>Покупает…</t>
  </si>
  <si>
    <t>Хлеб белый нарезаный, бат</t>
  </si>
  <si>
    <t>Хлеб чёрн, буханки</t>
  </si>
  <si>
    <t>Чай в пакетах, уп по 25 шт</t>
  </si>
  <si>
    <t>Масло подсолн ,бут</t>
  </si>
  <si>
    <t>Пакеты для мусора большие</t>
  </si>
  <si>
    <t>Я</t>
  </si>
  <si>
    <t>огурцы солёные, кг</t>
  </si>
  <si>
    <t>Фонарики</t>
  </si>
  <si>
    <t>Груши ,кг</t>
  </si>
  <si>
    <t>Морковь свежая, кг</t>
  </si>
  <si>
    <t>Помидоры , кг</t>
  </si>
  <si>
    <t>Сахарный песок, кг</t>
  </si>
  <si>
    <t>Наименование</t>
  </si>
  <si>
    <t>Отдел</t>
  </si>
  <si>
    <t>овощной</t>
  </si>
  <si>
    <t>бакалея</t>
  </si>
  <si>
    <t>мясной</t>
  </si>
  <si>
    <t>хозяйственный</t>
  </si>
  <si>
    <t>Сухари к чаю, уп</t>
  </si>
  <si>
    <t>Вафли к чаю, уп</t>
  </si>
  <si>
    <t>бананы кг</t>
  </si>
  <si>
    <t>лавровый лист уп</t>
  </si>
  <si>
    <t>тушенка</t>
  </si>
  <si>
    <t>Яблоки, кг</t>
  </si>
  <si>
    <t>Сыр, кг</t>
  </si>
  <si>
    <t>Минералка, бут</t>
  </si>
  <si>
    <t>Жидкость для розжига</t>
  </si>
  <si>
    <t>Плёнка пищевая</t>
  </si>
  <si>
    <t>Салфетки</t>
  </si>
  <si>
    <t>Уголь 10 кг</t>
  </si>
  <si>
    <t>баранки</t>
  </si>
  <si>
    <t>квас</t>
  </si>
  <si>
    <t>полотенце для рук по 2 шт</t>
  </si>
  <si>
    <t>Надя</t>
  </si>
  <si>
    <t>Дрова 20 кг</t>
  </si>
  <si>
    <t xml:space="preserve"> прессовка</t>
  </si>
  <si>
    <t>капитан</t>
  </si>
  <si>
    <t>затраты</t>
  </si>
  <si>
    <t xml:space="preserve"> отдельно по мусору!!! </t>
  </si>
  <si>
    <t xml:space="preserve"> МИМО ПАКЕТОВ НЕ КИДАТЬ </t>
  </si>
  <si>
    <t xml:space="preserve"> ПАКЕТ НЕ ПЕРЕГРУЖАТЬ </t>
  </si>
  <si>
    <t xml:space="preserve"> НА ПОЛЯНЕ ЧИСТОТА </t>
  </si>
  <si>
    <t xml:space="preserve"> ПОЕЛ - УБЕРИ ЗА СОБОЙ - ПОМОЙ </t>
  </si>
  <si>
    <t xml:space="preserve"> НА СТОЛЕ и под столом и на всей поляне - НЕ ДОЛЖНО БЫТЬ ГРЯЗНЫХ МИСОК, КРУЖЕК И ТАК ДАЛЕЕ </t>
  </si>
  <si>
    <t>Перец чёрный молотый, чеснок гран, имбирь, соевый соус</t>
  </si>
  <si>
    <t>доширак</t>
  </si>
  <si>
    <t>шашлык</t>
  </si>
  <si>
    <t xml:space="preserve">01. Прудников Петр - ориентирование, худсам, волейбол, футбол, лагерь ПТН-УТРО </t>
  </si>
  <si>
    <t xml:space="preserve"> 02. Трунов Андрей - ТВТ, худсам, волейбол, футбол, лагерь ПТН-ДЕНЬ </t>
  </si>
  <si>
    <t xml:space="preserve"> 03. Норейко Ядвига - лагерь ПТН-ДЕНЬ </t>
  </si>
  <si>
    <t xml:space="preserve">03а. Трунова Екатерина - ребенок (2,5 года) ПТН-ДЕНЬ </t>
  </si>
  <si>
    <t xml:space="preserve"> 04. Прудников Илья Петрович - полоса, ориентирование, волейбол ПТН-УТРО </t>
  </si>
  <si>
    <t xml:space="preserve"> 05. Савченко Саша - ТВТ, волейбол, футбол </t>
  </si>
  <si>
    <t xml:space="preserve">05а. Савченко Даша - ребенок </t>
  </si>
  <si>
    <t xml:space="preserve"> 06. Васильев Сергей - полоса, ТВТ, лагерь ПТН-НОЧЬ </t>
  </si>
  <si>
    <t xml:space="preserve"> 07. Кононов Александр - волейбол, лагерь ПТН </t>
  </si>
  <si>
    <t xml:space="preserve">07а. Кононов Даниил - ребенок (6 лет) </t>
  </si>
  <si>
    <t xml:space="preserve"> 08. Алексеева Евгения - худсам ПТН </t>
  </si>
  <si>
    <t xml:space="preserve"> 09. Волков Сергей - полоса, ориентирование, ТВТ, футбол </t>
  </si>
  <si>
    <t xml:space="preserve"> 10. Волкова Яна - правая рука капитана </t>
  </si>
  <si>
    <t xml:space="preserve"> 11. Горюнов Николай - лагерь (шашлыковед) </t>
  </si>
  <si>
    <t xml:space="preserve"> 12. Василевская Анна - лагерь (фотокор) </t>
  </si>
  <si>
    <t xml:space="preserve">12а. Горюнов Алексей - ребенок </t>
  </si>
  <si>
    <t xml:space="preserve"> 13. Кутузова Анна - ТВТ (?), лагерь (фотокор) ПТН </t>
  </si>
  <si>
    <t xml:space="preserve"> 14. Кулева Анна - лагерь ПТН-ВЕЧ </t>
  </si>
  <si>
    <t xml:space="preserve"> 15. Дёмина Любовь - лагерь ПТН </t>
  </si>
  <si>
    <t xml:space="preserve">15а. Дёмина Арина - миниМорКотик (7 лет) ПТН </t>
  </si>
  <si>
    <t xml:space="preserve"> 16. Юдин Антон - ТВТ </t>
  </si>
  <si>
    <t xml:space="preserve"> 17. Алфёрова Татьяна - лагерь ПТН </t>
  </si>
  <si>
    <t xml:space="preserve"> 18. Абашкова Ирина - лагерь (ассистент) ПТН-УТР </t>
  </si>
  <si>
    <t xml:space="preserve"> 19. Склярова Зоя Игоревна - худсам </t>
  </si>
  <si>
    <t xml:space="preserve"> 20. Точилкин Дмитрий Сергеевич - волейбол </t>
  </si>
  <si>
    <t xml:space="preserve"> 21. Левин Сергей Сергеевич - волейбол </t>
  </si>
  <si>
    <t xml:space="preserve"> 22. Хрипяков Сергей - лагерь </t>
  </si>
  <si>
    <t xml:space="preserve"> 23. Сенаторова Елена - худсам, лагерь </t>
  </si>
  <si>
    <t xml:space="preserve"> 24. Гайнулин Алексей - волейбол, футбол, лагерь ПТН-УТР </t>
  </si>
  <si>
    <t xml:space="preserve"> 25. Прудникова Ольга - худсам, лагерь ПТН-УТРО </t>
  </si>
  <si>
    <t xml:space="preserve"> 26. Колганов Алексей - худсам, волейбол, лагерь. </t>
  </si>
  <si>
    <t xml:space="preserve"> 29. Листвина Надежда - худсам, лагерь ПТН-ДН </t>
  </si>
  <si>
    <t xml:space="preserve"> 32. Федькин Евгений - лагерь </t>
  </si>
  <si>
    <t xml:space="preserve"> 33. Маздыкова Лилия - волейбол, лагерь ПТН-УТР </t>
  </si>
  <si>
    <t xml:space="preserve"> 34. Маздыков Александр - худсам, лагерь ПТН-УТР </t>
  </si>
  <si>
    <t xml:space="preserve"> 35. Астахова Мария Евгеньевна - ориентирование ПТН-ВЧР </t>
  </si>
  <si>
    <t xml:space="preserve"> 36. Кашкаров Валера - худсам, лагерь (супер-мега-гармонь) </t>
  </si>
  <si>
    <t xml:space="preserve"> 37. Фризен Никита - ориентирование, волейбол, лагерь </t>
  </si>
  <si>
    <t xml:space="preserve"> 38. Степанова Ира - ориентирование, полоса, худсам, лагерь </t>
  </si>
  <si>
    <t xml:space="preserve"> 39. Артем Герасимов - ориентирование, полоса ПТН-УТРО</t>
  </si>
  <si>
    <t>1 день</t>
  </si>
  <si>
    <t>29а. Крючков Матвей - мал мор кот ПТН-ДН 11</t>
  </si>
  <si>
    <t xml:space="preserve"> 28. Колганов Дмитрий - худсам 14</t>
  </si>
  <si>
    <t xml:space="preserve"> 31. Федькина Екатерина - лагерь 14</t>
  </si>
  <si>
    <t>такса</t>
  </si>
  <si>
    <t>итого</t>
  </si>
  <si>
    <t>яичница и омлет с сосисками, сыром, луком, перцем, томатом и зеленью,  бутерброды, печенюшки, чай, кофе</t>
  </si>
  <si>
    <t>Зоя</t>
  </si>
  <si>
    <t>Люба</t>
  </si>
  <si>
    <t>Шашлык, варенный картофель, свежие овощи и на мангале</t>
  </si>
  <si>
    <t>Бутерброды, печенюшки, доширак, чай, кофе</t>
  </si>
  <si>
    <t>Корякин Максим</t>
  </si>
  <si>
    <t>Корякина Галя</t>
  </si>
  <si>
    <t xml:space="preserve">Кононов Александр - волейбол, лагерь </t>
  </si>
  <si>
    <t xml:space="preserve">Кононов Даниил - ребенок (7 лет) </t>
  </si>
  <si>
    <t xml:space="preserve">Листвина Надежда </t>
  </si>
  <si>
    <t xml:space="preserve">Абашкова Ирина - хc (костюмы), лагерь (кухня) </t>
  </si>
  <si>
    <t xml:space="preserve">Васильев Сергей - со, пп, хc, лагерь (кухня) </t>
  </si>
  <si>
    <t xml:space="preserve">Прудников Петр - волейбол, футбол, хс, лагерь </t>
  </si>
  <si>
    <t xml:space="preserve">Прудников Илья - футбол, пп, со, хс, гг </t>
  </si>
  <si>
    <t xml:space="preserve">Герасимов Артем - футбол, пп, со, хс, гг </t>
  </si>
  <si>
    <t xml:space="preserve">Склярова Зоя - хс, лагерь </t>
  </si>
  <si>
    <t xml:space="preserve">Точилкин Дмитрий - волейбол, пп, лагерь </t>
  </si>
  <si>
    <t xml:space="preserve">Кутузова Анна - твт, лагерь </t>
  </si>
  <si>
    <t xml:space="preserve">Астахова Мария - со, пп </t>
  </si>
  <si>
    <t xml:space="preserve">Уткина Анна - газета, хс </t>
  </si>
  <si>
    <t xml:space="preserve">Трунов Андрей - со, твт, пп, хс, футбол, волейбол, лагерь </t>
  </si>
  <si>
    <t xml:space="preserve">Дёмина Любовь - лагерь </t>
  </si>
  <si>
    <t xml:space="preserve">Дёмина Арина - 7 лет </t>
  </si>
  <si>
    <t xml:space="preserve">Волков Сергей - со, пп, твт, футбол - капитан </t>
  </si>
  <si>
    <t xml:space="preserve">Хрипяков Сергей - хс, лагерь </t>
  </si>
  <si>
    <t xml:space="preserve">Сенаторова Лена - хс, лагерь </t>
  </si>
  <si>
    <t xml:space="preserve">Савченко Саша - футбол, твт </t>
  </si>
  <si>
    <t xml:space="preserve">Москвин Сергей - мегабалласт </t>
  </si>
  <si>
    <t xml:space="preserve">Москвин Алексей - балласт-хромоножка </t>
  </si>
  <si>
    <t xml:space="preserve">Левин Сергей - волейбол, хс, лагерь </t>
  </si>
  <si>
    <t xml:space="preserve">Ковалев Алексей - пп, твт, хс, лагерь </t>
  </si>
  <si>
    <t xml:space="preserve">Корытин Дмитрий - футбол, хс, лагерь </t>
  </si>
  <si>
    <t xml:space="preserve">Юдин Антон - твт, хс </t>
  </si>
  <si>
    <t xml:space="preserve">Скребнева Анна - со, газета, хс, лагерь (кухня) </t>
  </si>
  <si>
    <t xml:space="preserve">Зеленкина Наталья - со, пп, газета, хс, лагерь (кухня) </t>
  </si>
  <si>
    <t>Кашкаров Валера - худсам, лагерь (супер-мега-гармонь)</t>
  </si>
  <si>
    <t>абвгдж</t>
  </si>
  <si>
    <t>Кулева Анна</t>
  </si>
  <si>
    <t>Москвин</t>
  </si>
  <si>
    <t>салат айсберг качанов</t>
  </si>
  <si>
    <t>Колганов Алексей</t>
  </si>
  <si>
    <t>Колганова Оксана</t>
  </si>
  <si>
    <t>Колганова Наталья</t>
  </si>
  <si>
    <t>друг</t>
  </si>
  <si>
    <t>Когланов Дмитрий - 14 лет</t>
  </si>
  <si>
    <t>Маздыкова Лилия</t>
  </si>
  <si>
    <t>Миша</t>
  </si>
  <si>
    <t>Даша</t>
  </si>
  <si>
    <t>сухарики белые пшеничные</t>
  </si>
  <si>
    <t>м</t>
  </si>
  <si>
    <t>Кононов</t>
  </si>
  <si>
    <t>Савченко</t>
  </si>
  <si>
    <t>Лиля</t>
  </si>
  <si>
    <t>перебор</t>
  </si>
  <si>
    <t>отдать</t>
  </si>
  <si>
    <t>лапша домашняя, плов, оливье, цезарь</t>
  </si>
  <si>
    <t>гречка с тушенкой</t>
  </si>
  <si>
    <t>Шашлык, сосиски с мангала,рыба копченая, буженина копченая, овощи</t>
  </si>
  <si>
    <t>ОСВ Технология</t>
  </si>
  <si>
    <t>Алферова Татьяна</t>
  </si>
  <si>
    <t xml:space="preserve">Горюнов Николай - видео, хс, шашлыки (ПД) </t>
  </si>
  <si>
    <t xml:space="preserve"> Василевская Анна - фото, лагерь (ПД) </t>
  </si>
  <si>
    <t xml:space="preserve"> Горюнов Алексей - 6 лет (ПД)</t>
  </si>
  <si>
    <t>консервы рыбные</t>
  </si>
  <si>
    <t>5-ка</t>
  </si>
  <si>
    <t>7-й контин</t>
  </si>
  <si>
    <t>7-й континент</t>
  </si>
  <si>
    <t>Русский дар</t>
  </si>
  <si>
    <t>Сок, 1л</t>
  </si>
  <si>
    <t>Морс 1л</t>
  </si>
  <si>
    <t xml:space="preserve">Кофе, большая банка </t>
  </si>
  <si>
    <t>Клин. Салями венская</t>
  </si>
  <si>
    <t>Расчёт</t>
  </si>
  <si>
    <t>Турыст</t>
  </si>
  <si>
    <t>Потратил</t>
  </si>
  <si>
    <t>Должен в кассу</t>
  </si>
  <si>
    <t>Получить из кассы</t>
  </si>
  <si>
    <t>Колгановы (4 чел)</t>
  </si>
  <si>
    <t>Герасимов Артём</t>
  </si>
  <si>
    <t>Кулёва Аня</t>
  </si>
  <si>
    <t>Астахова Мария</t>
  </si>
  <si>
    <t>Уткина Анна</t>
  </si>
  <si>
    <t xml:space="preserve">Трунов </t>
  </si>
  <si>
    <t>Левин Сергей</t>
  </si>
  <si>
    <t>Ковалёв Алексей</t>
  </si>
  <si>
    <t>Корытин Дмитрий</t>
  </si>
  <si>
    <t>Скребнева Анна</t>
  </si>
  <si>
    <t>Зеленкина Наталья</t>
  </si>
  <si>
    <t>Кашкаров Валера</t>
  </si>
  <si>
    <t>Кутузова Анна</t>
  </si>
  <si>
    <t>Маздыкова Лиля</t>
  </si>
  <si>
    <t>Москвины А. и С.(2 чел)</t>
  </si>
  <si>
    <t>Савченко Александр</t>
  </si>
  <si>
    <t>Листвина Надя</t>
  </si>
  <si>
    <t>Юдин Антон</t>
  </si>
  <si>
    <t>Васильев Сергей</t>
  </si>
  <si>
    <t>Абашкова Ира</t>
  </si>
  <si>
    <t>Волков Сергей</t>
  </si>
  <si>
    <t>Кононов Александр</t>
  </si>
  <si>
    <t>Дёмина Люба</t>
  </si>
  <si>
    <t>Склярова Зоя (+1 чел)</t>
  </si>
  <si>
    <t>Прудников Пётр (+1 чел)</t>
  </si>
  <si>
    <t>Сенаторова Елена (+1 чел)</t>
  </si>
  <si>
    <t>Рыжков Михаил</t>
  </si>
  <si>
    <t>Щербатых Денис</t>
  </si>
  <si>
    <t>Примечание</t>
  </si>
  <si>
    <t>Помпа для бутылей</t>
  </si>
  <si>
    <t xml:space="preserve">Алексеева Евгения </t>
  </si>
  <si>
    <t xml:space="preserve">Алексеев Данила (8 лет) </t>
  </si>
  <si>
    <t xml:space="preserve">Прудников Петр </t>
  </si>
  <si>
    <t>Прудников Илья</t>
  </si>
  <si>
    <t xml:space="preserve">Дёмина Любовь </t>
  </si>
  <si>
    <t>Дёмина Арина (8 лет)</t>
  </si>
  <si>
    <t xml:space="preserve">Кутузова Анна </t>
  </si>
  <si>
    <t xml:space="preserve">Москвин Сергей </t>
  </si>
  <si>
    <t xml:space="preserve">Москвин Алексей </t>
  </si>
  <si>
    <t>Синицина Валентина</t>
  </si>
  <si>
    <t xml:space="preserve">Уткина Анна </t>
  </si>
  <si>
    <t>Трунов Андрей</t>
  </si>
  <si>
    <t>Кононов Александр - в, хс, лагерь (птн)</t>
  </si>
  <si>
    <t>Кононов Даниил (8 лет)</t>
  </si>
  <si>
    <t>Васильев Илья - со, твт, пп, в (чтн)</t>
  </si>
  <si>
    <t>Рыжков Михаил - xс, ф, в (чтн?)</t>
  </si>
  <si>
    <t>дефушка</t>
  </si>
  <si>
    <t>Горюнов Николай - су-шеф по мясу, со (птн)</t>
  </si>
  <si>
    <t>Василевская Анна - лагерь, фото (птн)</t>
  </si>
  <si>
    <t xml:space="preserve">Горюнов Алексей </t>
  </si>
  <si>
    <t>Горюнова Мария</t>
  </si>
  <si>
    <t>Савченко Саша - твт, ф, в, лагерь (птн/сбт)</t>
  </si>
  <si>
    <t>Савченко Даша (14 лет) - лагерь, хс (птн/сбт)</t>
  </si>
  <si>
    <t>Савченко Алиса (2 года) (птн/сбт)</t>
  </si>
  <si>
    <t>Кулёва Анна - лагерь</t>
  </si>
  <si>
    <t>Маздыкова Лилия - лагерь (птн)</t>
  </si>
  <si>
    <t>Волков Сергей - КАПИТАН (сбт)</t>
  </si>
  <si>
    <t>Юдин Антон - твт, хс</t>
  </si>
  <si>
    <t>Кашкаров Валера - хс, баян, генератор</t>
  </si>
  <si>
    <t>Колганов Алексей - со, хс, лагерь (птн)</t>
  </si>
  <si>
    <t>Колганов Дмитрий (15 лет) - хс, лагерь (птн)</t>
  </si>
  <si>
    <t>Склярова Зоя - хс, лагерь</t>
  </si>
  <si>
    <t>Точилкин Дмитрий - пп, со, твт, в (?) - четверг</t>
  </si>
  <si>
    <t>Ковалев Александр</t>
  </si>
  <si>
    <t>Трунов</t>
  </si>
  <si>
    <t>поддон тефлон</t>
  </si>
  <si>
    <t>одноразовая посуда на пятницу (стаканы) 100</t>
  </si>
  <si>
    <t>одноразовая посуда на пятницу (вилки) 12</t>
  </si>
  <si>
    <t>одноразовая посуда на пятницу (миски) 12</t>
  </si>
  <si>
    <t>одноразовая посуда на пятницу (тарелки плоские) 12</t>
  </si>
  <si>
    <t>одноразовая посуда на пятницу (ложки) 12</t>
  </si>
  <si>
    <t>напиток для эск</t>
  </si>
  <si>
    <t>кенигсберг</t>
  </si>
  <si>
    <t>Листвина Надежда</t>
  </si>
  <si>
    <t>арбуз 3</t>
  </si>
  <si>
    <t>Дрова 20 кг (берем с дачи)</t>
  </si>
  <si>
    <t>туал бумага 4 шт</t>
  </si>
  <si>
    <t>дежурства</t>
  </si>
  <si>
    <t>Денис</t>
  </si>
  <si>
    <t>масло сливочное, 180гр</t>
  </si>
  <si>
    <t>Кетчуп, пакетах хаинц шашлычный, острый</t>
  </si>
  <si>
    <t>макароны типа рожки, завитки пачка 0.5</t>
  </si>
  <si>
    <t>Сахар, кг кусковой</t>
  </si>
  <si>
    <t>гречка кг</t>
  </si>
  <si>
    <t>Кобаса с/к, батон</t>
  </si>
  <si>
    <t>Колбаса в/к, бат</t>
  </si>
  <si>
    <t>терка</t>
  </si>
  <si>
    <t>Зелень (укроп, петрушка, а)</t>
  </si>
  <si>
    <t>говядина мякоть (гуляш)</t>
  </si>
  <si>
    <t>разница</t>
  </si>
  <si>
    <t>Сосиски (колбаски, купаты), кг лучше вакуум</t>
  </si>
  <si>
    <t>Петя</t>
  </si>
  <si>
    <t>Коля</t>
  </si>
  <si>
    <t>Миха</t>
  </si>
  <si>
    <t>шашлык куриный (крылышки петелинка</t>
  </si>
  <si>
    <t>соберем</t>
  </si>
  <si>
    <t>факт продукты</t>
  </si>
  <si>
    <t>Куриная грудки (цезарь)</t>
  </si>
  <si>
    <t>дыня 3</t>
  </si>
  <si>
    <t>Примерно</t>
  </si>
  <si>
    <t>Итого</t>
  </si>
  <si>
    <t>Ирина Шевченко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</si>
</sst>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indexed="40"/>
      <name val="Calibri"/>
      <family val="2"/>
      <charset val="204"/>
    </font>
    <font>
      <b/>
      <sz val="9"/>
      <color indexed="40"/>
      <name val="Calibri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b/>
      <sz val="1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11"/>
      <color rgb="FFC0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3" fillId="0" borderId="0" xfId="0" applyFont="1" applyAlignment="1">
      <alignment horizontal="center"/>
    </xf>
    <xf numFmtId="0" fontId="6" fillId="0" borderId="0" xfId="0" applyFont="1"/>
    <xf numFmtId="2" fontId="2" fillId="0" borderId="0" xfId="0" applyNumberFormat="1" applyFont="1" applyAlignment="1">
      <alignment horizontal="center"/>
    </xf>
    <xf numFmtId="0" fontId="6" fillId="0" borderId="0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left"/>
    </xf>
    <xf numFmtId="0" fontId="9" fillId="0" borderId="0" xfId="0" applyFont="1"/>
    <xf numFmtId="0" fontId="8" fillId="0" borderId="0" xfId="0" applyFo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9" fillId="0" borderId="6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0" fillId="0" borderId="1" xfId="0" applyBorder="1"/>
    <xf numFmtId="0" fontId="13" fillId="0" borderId="1" xfId="0" applyFont="1" applyBorder="1" applyAlignment="1">
      <alignment wrapText="1"/>
    </xf>
    <xf numFmtId="0" fontId="9" fillId="0" borderId="0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4" fillId="0" borderId="0" xfId="0" applyFo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6" fillId="0" borderId="0" xfId="0" applyFont="1"/>
    <xf numFmtId="0" fontId="14" fillId="0" borderId="1" xfId="0" applyFont="1" applyBorder="1"/>
    <xf numFmtId="0" fontId="0" fillId="0" borderId="1" xfId="0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17" fillId="3" borderId="1" xfId="0" applyFont="1" applyFill="1" applyBorder="1"/>
    <xf numFmtId="0" fontId="0" fillId="0" borderId="0" xfId="0"/>
    <xf numFmtId="0" fontId="0" fillId="0" borderId="0" xfId="0" applyAlignment="1">
      <alignment horizontal="left"/>
    </xf>
    <xf numFmtId="0" fontId="18" fillId="0" borderId="6" xfId="0" applyFont="1" applyFill="1" applyBorder="1" applyAlignment="1">
      <alignment horizontal="left" wrapText="1"/>
    </xf>
    <xf numFmtId="0" fontId="9" fillId="7" borderId="6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left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0" borderId="0" xfId="0" applyFill="1"/>
    <xf numFmtId="0" fontId="0" fillId="10" borderId="0" xfId="0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A2" sqref="A2:E31"/>
    </sheetView>
  </sheetViews>
  <sheetFormatPr defaultRowHeight="15"/>
  <cols>
    <col min="1" max="1" width="25.7109375" bestFit="1" customWidth="1"/>
    <col min="2" max="2" width="9.5703125" bestFit="1" customWidth="1"/>
    <col min="3" max="3" width="15.140625" bestFit="1" customWidth="1"/>
    <col min="4" max="4" width="17.85546875" bestFit="1" customWidth="1"/>
    <col min="5" max="5" width="19.28515625" bestFit="1" customWidth="1"/>
  </cols>
  <sheetData>
    <row r="1" spans="1:5" s="67" customFormat="1" ht="18.75">
      <c r="A1" s="90" t="s">
        <v>203</v>
      </c>
      <c r="B1" s="90"/>
      <c r="C1" s="90"/>
      <c r="D1" s="90"/>
    </row>
    <row r="2" spans="1:5" s="53" customFormat="1">
      <c r="A2" s="68" t="s">
        <v>204</v>
      </c>
      <c r="B2" s="68" t="s">
        <v>205</v>
      </c>
      <c r="C2" s="68" t="s">
        <v>206</v>
      </c>
      <c r="D2" s="68" t="s">
        <v>207</v>
      </c>
      <c r="E2" s="68" t="s">
        <v>236</v>
      </c>
    </row>
    <row r="3" spans="1:5">
      <c r="A3" s="44" t="s">
        <v>225</v>
      </c>
      <c r="B3" s="69"/>
      <c r="C3" s="69">
        <f>IF((1500-B3)&lt;0,,1500-B3)</f>
        <v>1500</v>
      </c>
      <c r="D3" s="69">
        <f>IF((1500-B3)&gt;0,,B3-1500)</f>
        <v>0</v>
      </c>
      <c r="E3" s="44"/>
    </row>
    <row r="4" spans="1:5">
      <c r="A4" s="44" t="s">
        <v>226</v>
      </c>
      <c r="B4" s="69"/>
      <c r="C4" s="69">
        <f>IF((1500-B4)&lt;0,,1500-B4)</f>
        <v>1500</v>
      </c>
      <c r="D4" s="69">
        <f>IF((1500-B4)&gt;0,,B4-1500)</f>
        <v>0</v>
      </c>
      <c r="E4" s="44"/>
    </row>
    <row r="5" spans="1:5">
      <c r="A5" s="44" t="s">
        <v>178</v>
      </c>
      <c r="B5" s="69"/>
      <c r="C5" s="69"/>
      <c r="D5" s="69"/>
      <c r="E5" s="44"/>
    </row>
    <row r="6" spans="1:5">
      <c r="A6" s="44" t="s">
        <v>231</v>
      </c>
      <c r="B6" s="69"/>
      <c r="C6" s="69">
        <f>IF((3000-B6)&lt;0,,3000-B6)</f>
        <v>3000</v>
      </c>
      <c r="D6" s="69">
        <f>IF((3000-B6)&gt;0,,B6-3000)</f>
        <v>0</v>
      </c>
      <c r="E6" s="44"/>
    </row>
    <row r="7" spans="1:5">
      <c r="A7" s="44" t="s">
        <v>227</v>
      </c>
      <c r="B7" s="69"/>
      <c r="C7" s="69">
        <f>IF((1500-B7)&lt;0,,1500-B7)</f>
        <v>1500</v>
      </c>
      <c r="D7" s="69">
        <f>IF((1500-B7)&gt;0,,B7-1500)</f>
        <v>0</v>
      </c>
      <c r="E7" s="44"/>
    </row>
    <row r="8" spans="1:5">
      <c r="A8" s="44" t="s">
        <v>228</v>
      </c>
      <c r="B8" s="69"/>
      <c r="C8" s="69">
        <f>IF((1500-B8)&lt;0,,1500-B8)</f>
        <v>1500</v>
      </c>
      <c r="D8" s="69">
        <f>IF((1500-B8)&gt;0,,B8-1500)</f>
        <v>0</v>
      </c>
      <c r="E8" s="44"/>
    </row>
    <row r="9" spans="1:5">
      <c r="A9" s="44" t="s">
        <v>219</v>
      </c>
      <c r="B9" s="69"/>
      <c r="C9" s="69">
        <f>IF((1500-B9)&lt;0,,1500-B9)</f>
        <v>1500</v>
      </c>
      <c r="D9" s="69">
        <f>IF((1500-B9)&gt;0,,B9-1500)</f>
        <v>0</v>
      </c>
      <c r="E9" s="44"/>
    </row>
    <row r="10" spans="1:5">
      <c r="A10" s="44" t="s">
        <v>208</v>
      </c>
      <c r="B10" s="69"/>
      <c r="C10" s="69">
        <f>IF((4500-B10)&lt;0,,4500-B10)</f>
        <v>4500</v>
      </c>
      <c r="D10" s="69">
        <f>IF((4500-B10)&gt;0,,B10-4500)</f>
        <v>0</v>
      </c>
      <c r="E10" s="44"/>
    </row>
    <row r="11" spans="1:5">
      <c r="A11" s="44" t="s">
        <v>229</v>
      </c>
      <c r="B11" s="69"/>
      <c r="C11" s="69">
        <f>IF((1500-B11)&lt;0,,1500-B11)</f>
        <v>1500</v>
      </c>
      <c r="D11" s="69">
        <f>IF((1500-B11)&gt;0,,B11-1500)</f>
        <v>0</v>
      </c>
      <c r="E11" s="44"/>
    </row>
    <row r="12" spans="1:5">
      <c r="A12" s="44" t="s">
        <v>220</v>
      </c>
      <c r="B12" s="69"/>
      <c r="C12" s="69">
        <f>IF((1500-B12)&lt;0,,1500-B12)</f>
        <v>1500</v>
      </c>
      <c r="D12" s="69">
        <f>IF((1500-B12)&gt;0,,B12-1500)</f>
        <v>0</v>
      </c>
      <c r="E12" s="44"/>
    </row>
    <row r="13" spans="1:5">
      <c r="A13" s="44" t="s">
        <v>221</v>
      </c>
      <c r="B13" s="69"/>
      <c r="C13" s="69">
        <f>IF((1500-B13)&lt;0,,1500-B13)</f>
        <v>1500</v>
      </c>
      <c r="D13" s="69">
        <f>IF((1500-B13)&gt;0,,B13-1500)</f>
        <v>0</v>
      </c>
      <c r="E13" s="44"/>
    </row>
    <row r="14" spans="1:5">
      <c r="A14" s="44" t="s">
        <v>230</v>
      </c>
      <c r="B14" s="69"/>
      <c r="C14" s="69">
        <f>IF((1500-B14)&lt;0,,1500-B14)</f>
        <v>1500</v>
      </c>
      <c r="D14" s="69">
        <f>IF((1500-B14)&gt;0,,B14-1500)</f>
        <v>0</v>
      </c>
      <c r="E14" s="44"/>
    </row>
    <row r="15" spans="1:5">
      <c r="A15" s="44" t="s">
        <v>222</v>
      </c>
      <c r="B15" s="69"/>
      <c r="C15" s="69">
        <f>IF((3000-B15)&lt;0,,3000-B15)</f>
        <v>3000</v>
      </c>
      <c r="D15" s="69">
        <f>IF((3000-B15)&gt;0,,B15-3000)</f>
        <v>0</v>
      </c>
      <c r="E15" s="44"/>
    </row>
    <row r="16" spans="1:5">
      <c r="A16" s="44" t="s">
        <v>224</v>
      </c>
      <c r="B16" s="69"/>
      <c r="C16" s="69">
        <f>IF((1500-B16)&lt;0,,1500-B16)</f>
        <v>1500</v>
      </c>
      <c r="D16" s="69">
        <f>IF((1500-B16)&gt;0,,B16-1500)</f>
        <v>0</v>
      </c>
      <c r="E16" s="44"/>
    </row>
    <row r="17" spans="1:5">
      <c r="A17" s="44" t="s">
        <v>232</v>
      </c>
      <c r="B17" s="69"/>
      <c r="C17" s="69">
        <f>IF((3000-B17)&lt;0,,3000-B17)</f>
        <v>3000</v>
      </c>
      <c r="D17" s="69">
        <f>IF((3000-B17)&gt;0,,B17-3000)</f>
        <v>0</v>
      </c>
      <c r="E17" s="44"/>
    </row>
    <row r="18" spans="1:5">
      <c r="A18" s="44" t="s">
        <v>223</v>
      </c>
      <c r="B18" s="69"/>
      <c r="C18" s="69">
        <f>IF((1500-B18)&lt;0,,1500-B18)</f>
        <v>1500</v>
      </c>
      <c r="D18" s="69">
        <f>IF((1500-B18)&gt;0,,B18-1500)</f>
        <v>0</v>
      </c>
      <c r="E18" s="44"/>
    </row>
    <row r="19" spans="1:5">
      <c r="A19" s="44" t="s">
        <v>233</v>
      </c>
      <c r="B19" s="69"/>
      <c r="C19" s="69">
        <f>IF((3000-B19)&lt;0,,3000-B19)</f>
        <v>3000</v>
      </c>
      <c r="D19" s="69">
        <f>IF((3000-B19)&gt;0,,B19-3000)</f>
        <v>0</v>
      </c>
      <c r="E19" s="44"/>
    </row>
    <row r="20" spans="1:5">
      <c r="A20" s="44" t="s">
        <v>209</v>
      </c>
      <c r="B20" s="69"/>
      <c r="C20" s="69">
        <f t="shared" ref="C20:C31" si="0">IF((1500-B20)&lt;0,,1500-B20)</f>
        <v>1500</v>
      </c>
      <c r="D20" s="69">
        <f t="shared" ref="D20:D31" si="1">IF((1500-B20)&gt;0,,B20-1500)</f>
        <v>0</v>
      </c>
      <c r="E20" s="44"/>
    </row>
    <row r="21" spans="1:5">
      <c r="A21" s="44" t="s">
        <v>210</v>
      </c>
      <c r="B21" s="69"/>
      <c r="C21" s="69">
        <f t="shared" si="0"/>
        <v>1500</v>
      </c>
      <c r="D21" s="69">
        <f t="shared" si="1"/>
        <v>0</v>
      </c>
      <c r="E21" s="44"/>
    </row>
    <row r="22" spans="1:5">
      <c r="A22" s="44" t="s">
        <v>211</v>
      </c>
      <c r="B22" s="69"/>
      <c r="C22" s="69">
        <f t="shared" si="0"/>
        <v>1500</v>
      </c>
      <c r="D22" s="69">
        <f t="shared" si="1"/>
        <v>0</v>
      </c>
      <c r="E22" s="44"/>
    </row>
    <row r="23" spans="1:5">
      <c r="A23" s="44" t="s">
        <v>212</v>
      </c>
      <c r="B23" s="69"/>
      <c r="C23" s="69">
        <f t="shared" si="0"/>
        <v>1500</v>
      </c>
      <c r="D23" s="69">
        <f t="shared" si="1"/>
        <v>0</v>
      </c>
      <c r="E23" s="44"/>
    </row>
    <row r="24" spans="1:5">
      <c r="A24" s="44" t="s">
        <v>213</v>
      </c>
      <c r="B24" s="69">
        <v>350</v>
      </c>
      <c r="C24" s="69">
        <f t="shared" si="0"/>
        <v>1150</v>
      </c>
      <c r="D24" s="69">
        <f t="shared" si="1"/>
        <v>0</v>
      </c>
      <c r="E24" s="44" t="s">
        <v>237</v>
      </c>
    </row>
    <row r="25" spans="1:5">
      <c r="A25" s="44" t="s">
        <v>214</v>
      </c>
      <c r="B25" s="69"/>
      <c r="C25" s="69">
        <f t="shared" si="0"/>
        <v>1500</v>
      </c>
      <c r="D25" s="69">
        <f t="shared" si="1"/>
        <v>0</v>
      </c>
      <c r="E25" s="44"/>
    </row>
    <row r="26" spans="1:5">
      <c r="A26" s="44" t="s">
        <v>215</v>
      </c>
      <c r="B26" s="69"/>
      <c r="C26" s="69">
        <f t="shared" si="0"/>
        <v>1500</v>
      </c>
      <c r="D26" s="69">
        <f t="shared" si="1"/>
        <v>0</v>
      </c>
      <c r="E26" s="44"/>
    </row>
    <row r="27" spans="1:5">
      <c r="A27" s="44" t="s">
        <v>216</v>
      </c>
      <c r="B27" s="69"/>
      <c r="C27" s="69">
        <f t="shared" si="0"/>
        <v>1500</v>
      </c>
      <c r="D27" s="69">
        <f t="shared" si="1"/>
        <v>0</v>
      </c>
      <c r="E27" s="44"/>
    </row>
    <row r="28" spans="1:5">
      <c r="A28" s="44" t="s">
        <v>217</v>
      </c>
      <c r="B28" s="69"/>
      <c r="C28" s="69">
        <f t="shared" si="0"/>
        <v>1500</v>
      </c>
      <c r="D28" s="69">
        <f t="shared" si="1"/>
        <v>0</v>
      </c>
      <c r="E28" s="44"/>
    </row>
    <row r="29" spans="1:5">
      <c r="A29" s="44" t="s">
        <v>218</v>
      </c>
      <c r="B29" s="69"/>
      <c r="C29" s="69">
        <f t="shared" si="0"/>
        <v>1500</v>
      </c>
      <c r="D29" s="69">
        <f t="shared" si="1"/>
        <v>0</v>
      </c>
      <c r="E29" s="44"/>
    </row>
    <row r="30" spans="1:5">
      <c r="A30" s="44" t="s">
        <v>234</v>
      </c>
      <c r="B30" s="69"/>
      <c r="C30" s="69">
        <f t="shared" si="0"/>
        <v>1500</v>
      </c>
      <c r="D30" s="69">
        <f t="shared" si="1"/>
        <v>0</v>
      </c>
      <c r="E30" s="44"/>
    </row>
    <row r="31" spans="1:5">
      <c r="A31" s="44" t="s">
        <v>235</v>
      </c>
      <c r="B31" s="69"/>
      <c r="C31" s="69">
        <f t="shared" si="0"/>
        <v>1500</v>
      </c>
      <c r="D31" s="69">
        <f t="shared" si="1"/>
        <v>0</v>
      </c>
      <c r="E31" s="44"/>
    </row>
  </sheetData>
  <mergeCells count="1">
    <mergeCell ref="A1:D1"/>
  </mergeCells>
  <pageMargins left="0.7" right="0.7" top="0.75" bottom="0.75" header="0.3" footer="0.3"/>
  <pageSetup paperSize="9" orientation="portrait" r:id="rId1"/>
  <ignoredErrors>
    <ignoredError sqref="C10:D10 C15:D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0"/>
  <sheetViews>
    <sheetView zoomScale="115" workbookViewId="0">
      <pane ySplit="1" topLeftCell="A43" activePane="bottomLeft" state="frozen"/>
      <selection pane="bottomLeft" activeCell="B51" sqref="B51"/>
    </sheetView>
  </sheetViews>
  <sheetFormatPr defaultColWidth="12.5703125" defaultRowHeight="15"/>
  <cols>
    <col min="1" max="1" width="12.7109375" bestFit="1" customWidth="1"/>
    <col min="2" max="2" width="46.5703125" bestFit="1" customWidth="1"/>
    <col min="3" max="3" width="10.85546875" style="1" bestFit="1" customWidth="1"/>
    <col min="4" max="4" width="9.7109375" style="1" bestFit="1" customWidth="1"/>
    <col min="5" max="5" width="12.7109375" style="1" bestFit="1" customWidth="1"/>
    <col min="6" max="6" width="15.5703125" style="40" customWidth="1"/>
    <col min="7" max="7" width="4.140625" style="1" customWidth="1"/>
    <col min="8" max="8" width="11.42578125" bestFit="1" customWidth="1"/>
    <col min="9" max="9" width="17.7109375" bestFit="1" customWidth="1"/>
  </cols>
  <sheetData>
    <row r="1" spans="1:8" s="16" customFormat="1" ht="12.75">
      <c r="A1" s="33" t="s">
        <v>51</v>
      </c>
      <c r="B1" s="34" t="s">
        <v>50</v>
      </c>
      <c r="C1" s="35" t="s">
        <v>10</v>
      </c>
      <c r="D1" s="35" t="s">
        <v>11</v>
      </c>
      <c r="E1" s="35" t="s">
        <v>12</v>
      </c>
      <c r="F1" s="36" t="s">
        <v>37</v>
      </c>
      <c r="G1" s="56"/>
    </row>
    <row r="2" spans="1:8" s="14" customFormat="1" ht="12">
      <c r="A2" s="26" t="s">
        <v>53</v>
      </c>
      <c r="B2" s="70" t="s">
        <v>287</v>
      </c>
      <c r="C2" s="78">
        <v>1</v>
      </c>
      <c r="D2" s="24">
        <v>100</v>
      </c>
      <c r="E2" s="76">
        <f t="shared" ref="E2:E23" si="0">C2*D2</f>
        <v>100</v>
      </c>
      <c r="F2" s="75" t="s">
        <v>71</v>
      </c>
      <c r="G2" s="20"/>
    </row>
    <row r="3" spans="1:8" s="14" customFormat="1" ht="12">
      <c r="A3" s="26" t="s">
        <v>53</v>
      </c>
      <c r="B3" s="52" t="s">
        <v>288</v>
      </c>
      <c r="C3" s="24">
        <v>3</v>
      </c>
      <c r="D3" s="24">
        <v>100</v>
      </c>
      <c r="E3" s="76">
        <f t="shared" si="0"/>
        <v>300</v>
      </c>
      <c r="F3" s="75" t="s">
        <v>71</v>
      </c>
      <c r="G3" s="20"/>
    </row>
    <row r="4" spans="1:8" s="14" customFormat="1" ht="12">
      <c r="A4" s="26" t="s">
        <v>53</v>
      </c>
      <c r="B4" s="52" t="s">
        <v>31</v>
      </c>
      <c r="C4" s="24">
        <v>6</v>
      </c>
      <c r="D4" s="24">
        <v>100</v>
      </c>
      <c r="E4" s="76">
        <f t="shared" si="0"/>
        <v>600</v>
      </c>
      <c r="F4" s="75" t="s">
        <v>71</v>
      </c>
      <c r="G4" s="20"/>
    </row>
    <row r="5" spans="1:8" s="14" customFormat="1" ht="12">
      <c r="A5" s="26" t="s">
        <v>53</v>
      </c>
      <c r="B5" s="52" t="s">
        <v>41</v>
      </c>
      <c r="C5" s="24">
        <v>1</v>
      </c>
      <c r="D5" s="24">
        <v>100</v>
      </c>
      <c r="E5" s="76">
        <f t="shared" si="0"/>
        <v>100</v>
      </c>
      <c r="F5" s="75" t="s">
        <v>71</v>
      </c>
      <c r="G5" s="20"/>
    </row>
    <row r="6" spans="1:8" s="14" customFormat="1" ht="12">
      <c r="A6" s="26" t="s">
        <v>53</v>
      </c>
      <c r="B6" s="70" t="s">
        <v>289</v>
      </c>
      <c r="C6" s="24">
        <v>3</v>
      </c>
      <c r="D6" s="24">
        <v>80</v>
      </c>
      <c r="E6" s="76">
        <f t="shared" si="0"/>
        <v>240</v>
      </c>
      <c r="F6" s="75" t="s">
        <v>71</v>
      </c>
      <c r="G6" s="20"/>
    </row>
    <row r="7" spans="1:8" s="14" customFormat="1" ht="12">
      <c r="A7" s="26" t="s">
        <v>53</v>
      </c>
      <c r="B7" s="52" t="s">
        <v>82</v>
      </c>
      <c r="C7" s="24"/>
      <c r="D7" s="24">
        <v>200</v>
      </c>
      <c r="E7" s="76">
        <v>500</v>
      </c>
      <c r="F7" s="75" t="s">
        <v>71</v>
      </c>
      <c r="G7" s="20"/>
    </row>
    <row r="8" spans="1:8" s="14" customFormat="1" ht="12">
      <c r="A8" s="26" t="s">
        <v>53</v>
      </c>
      <c r="B8" s="52" t="s">
        <v>290</v>
      </c>
      <c r="C8" s="24">
        <v>3</v>
      </c>
      <c r="D8" s="24">
        <v>50</v>
      </c>
      <c r="E8" s="76">
        <f t="shared" si="0"/>
        <v>150</v>
      </c>
      <c r="F8" s="75" t="s">
        <v>71</v>
      </c>
      <c r="G8" s="20">
        <v>40</v>
      </c>
      <c r="H8" s="14" t="s">
        <v>196</v>
      </c>
    </row>
    <row r="9" spans="1:8" s="14" customFormat="1" ht="12">
      <c r="A9" s="26" t="s">
        <v>53</v>
      </c>
      <c r="B9" s="52" t="s">
        <v>49</v>
      </c>
      <c r="C9" s="24">
        <v>1</v>
      </c>
      <c r="D9" s="24">
        <v>50</v>
      </c>
      <c r="E9" s="76">
        <f t="shared" si="0"/>
        <v>50</v>
      </c>
      <c r="F9" s="75" t="s">
        <v>71</v>
      </c>
      <c r="G9" s="20"/>
    </row>
    <row r="10" spans="1:8" s="14" customFormat="1" ht="12">
      <c r="A10" s="26" t="s">
        <v>53</v>
      </c>
      <c r="B10" s="52" t="s">
        <v>36</v>
      </c>
      <c r="C10" s="24">
        <v>2</v>
      </c>
      <c r="D10" s="24">
        <v>50</v>
      </c>
      <c r="E10" s="76">
        <f t="shared" si="0"/>
        <v>100</v>
      </c>
      <c r="F10" s="75" t="s">
        <v>71</v>
      </c>
      <c r="G10" s="20"/>
    </row>
    <row r="11" spans="1:8" s="14" customFormat="1" ht="12">
      <c r="A11" s="26" t="s">
        <v>53</v>
      </c>
      <c r="B11" s="52" t="s">
        <v>62</v>
      </c>
      <c r="C11" s="24">
        <v>4</v>
      </c>
      <c r="D11" s="24">
        <v>400</v>
      </c>
      <c r="E11" s="24">
        <f t="shared" si="0"/>
        <v>1600</v>
      </c>
      <c r="F11" s="38" t="s">
        <v>301</v>
      </c>
      <c r="G11" s="20"/>
    </row>
    <row r="12" spans="1:8" s="14" customFormat="1" ht="12">
      <c r="A12" s="26" t="s">
        <v>53</v>
      </c>
      <c r="B12" s="52" t="s">
        <v>40</v>
      </c>
      <c r="C12" s="24">
        <v>5</v>
      </c>
      <c r="D12" s="24">
        <v>50</v>
      </c>
      <c r="E12" s="24">
        <f t="shared" si="0"/>
        <v>250</v>
      </c>
      <c r="F12" s="38" t="s">
        <v>300</v>
      </c>
      <c r="G12" s="20"/>
    </row>
    <row r="13" spans="1:8" s="14" customFormat="1" ht="12">
      <c r="A13" s="26" t="s">
        <v>53</v>
      </c>
      <c r="B13" s="52" t="s">
        <v>291</v>
      </c>
      <c r="C13" s="24">
        <v>2</v>
      </c>
      <c r="D13" s="24">
        <v>70</v>
      </c>
      <c r="E13" s="24">
        <f t="shared" si="0"/>
        <v>140</v>
      </c>
      <c r="F13" s="38" t="s">
        <v>300</v>
      </c>
      <c r="G13" s="20"/>
    </row>
    <row r="14" spans="1:8" s="14" customFormat="1" ht="12">
      <c r="A14" s="26" t="s">
        <v>53</v>
      </c>
      <c r="B14" s="52" t="s">
        <v>13</v>
      </c>
      <c r="C14" s="24">
        <v>12</v>
      </c>
      <c r="D14" s="78">
        <v>80</v>
      </c>
      <c r="E14" s="24">
        <f t="shared" si="0"/>
        <v>960</v>
      </c>
      <c r="F14" s="38" t="s">
        <v>301</v>
      </c>
      <c r="G14" s="20"/>
    </row>
    <row r="15" spans="1:8" s="14" customFormat="1" ht="12">
      <c r="A15" s="26" t="s">
        <v>53</v>
      </c>
      <c r="B15" s="52" t="s">
        <v>56</v>
      </c>
      <c r="C15" s="24">
        <v>4</v>
      </c>
      <c r="D15" s="24">
        <v>40</v>
      </c>
      <c r="E15" s="76">
        <f t="shared" si="0"/>
        <v>160</v>
      </c>
      <c r="F15" s="75" t="s">
        <v>71</v>
      </c>
      <c r="G15" s="20"/>
    </row>
    <row r="16" spans="1:8" s="14" customFormat="1" ht="12">
      <c r="A16" s="26" t="s">
        <v>53</v>
      </c>
      <c r="B16" s="52" t="s">
        <v>57</v>
      </c>
      <c r="C16" s="24">
        <v>4</v>
      </c>
      <c r="D16" s="24">
        <v>40</v>
      </c>
      <c r="E16" s="76">
        <f t="shared" si="0"/>
        <v>160</v>
      </c>
      <c r="F16" s="75" t="s">
        <v>71</v>
      </c>
      <c r="G16" s="20"/>
    </row>
    <row r="17" spans="1:9" s="14" customFormat="1" ht="12">
      <c r="A17" s="26" t="s">
        <v>53</v>
      </c>
      <c r="B17" s="52" t="s">
        <v>68</v>
      </c>
      <c r="C17" s="24">
        <v>4</v>
      </c>
      <c r="D17" s="24">
        <v>40</v>
      </c>
      <c r="E17" s="76">
        <f t="shared" si="0"/>
        <v>160</v>
      </c>
      <c r="F17" s="75" t="s">
        <v>71</v>
      </c>
      <c r="G17" s="20"/>
    </row>
    <row r="18" spans="1:9" s="14" customFormat="1" ht="12">
      <c r="A18" s="25" t="s">
        <v>53</v>
      </c>
      <c r="B18" s="47" t="s">
        <v>59</v>
      </c>
      <c r="C18" s="24">
        <v>1</v>
      </c>
      <c r="D18" s="24">
        <v>30</v>
      </c>
      <c r="E18" s="76">
        <f t="shared" si="0"/>
        <v>30</v>
      </c>
      <c r="F18" s="75" t="s">
        <v>71</v>
      </c>
      <c r="G18" s="20"/>
    </row>
    <row r="19" spans="1:9" s="14" customFormat="1" ht="12">
      <c r="A19" s="25" t="s">
        <v>53</v>
      </c>
      <c r="B19" s="47" t="s">
        <v>38</v>
      </c>
      <c r="C19" s="24">
        <v>6</v>
      </c>
      <c r="D19" s="24">
        <v>35</v>
      </c>
      <c r="E19" s="76">
        <f t="shared" si="0"/>
        <v>210</v>
      </c>
      <c r="F19" s="75" t="s">
        <v>71</v>
      </c>
      <c r="G19" s="20"/>
    </row>
    <row r="20" spans="1:9" s="14" customFormat="1" ht="12">
      <c r="A20" s="25" t="s">
        <v>53</v>
      </c>
      <c r="B20" s="47" t="s">
        <v>39</v>
      </c>
      <c r="C20" s="24">
        <v>4</v>
      </c>
      <c r="D20" s="24">
        <v>35</v>
      </c>
      <c r="E20" s="76">
        <f t="shared" si="0"/>
        <v>140</v>
      </c>
      <c r="F20" s="75" t="s">
        <v>71</v>
      </c>
      <c r="G20" s="20"/>
    </row>
    <row r="21" spans="1:9" s="14" customFormat="1" ht="12">
      <c r="A21" s="25" t="s">
        <v>53</v>
      </c>
      <c r="B21" s="47" t="s">
        <v>60</v>
      </c>
      <c r="C21" s="24">
        <v>4</v>
      </c>
      <c r="D21" s="78">
        <v>165</v>
      </c>
      <c r="E21" s="48">
        <f t="shared" si="0"/>
        <v>660</v>
      </c>
      <c r="F21" s="38" t="s">
        <v>299</v>
      </c>
      <c r="G21" s="20"/>
    </row>
    <row r="22" spans="1:9" s="14" customFormat="1" ht="12">
      <c r="A22" s="25" t="s">
        <v>54</v>
      </c>
      <c r="B22" s="47" t="s">
        <v>296</v>
      </c>
      <c r="C22" s="24">
        <v>4</v>
      </c>
      <c r="D22" s="24">
        <v>450</v>
      </c>
      <c r="E22" s="48">
        <f t="shared" si="0"/>
        <v>1800</v>
      </c>
      <c r="F22" s="74" t="s">
        <v>169</v>
      </c>
      <c r="G22" s="20"/>
    </row>
    <row r="23" spans="1:9" s="14" customFormat="1" ht="12">
      <c r="A23" s="25" t="s">
        <v>53</v>
      </c>
      <c r="B23" s="47" t="s">
        <v>69</v>
      </c>
      <c r="C23" s="24">
        <v>10</v>
      </c>
      <c r="D23" s="24">
        <v>60</v>
      </c>
      <c r="E23" s="51">
        <f t="shared" si="0"/>
        <v>600</v>
      </c>
      <c r="F23" s="38" t="s">
        <v>272</v>
      </c>
      <c r="G23" s="20">
        <v>40</v>
      </c>
      <c r="H23" s="14" t="s">
        <v>195</v>
      </c>
      <c r="I23" s="14" t="s">
        <v>198</v>
      </c>
    </row>
    <row r="24" spans="1:9" s="14" customFormat="1" ht="12">
      <c r="A24" s="25" t="s">
        <v>53</v>
      </c>
      <c r="B24" s="47" t="s">
        <v>63</v>
      </c>
      <c r="C24" s="24">
        <v>24</v>
      </c>
      <c r="D24" s="78">
        <v>40</v>
      </c>
      <c r="E24" s="50">
        <f t="shared" ref="E24:E52" si="1">C24*D24</f>
        <v>960</v>
      </c>
      <c r="F24" s="38" t="s">
        <v>181</v>
      </c>
      <c r="G24" s="20"/>
    </row>
    <row r="25" spans="1:9" s="20" customFormat="1" ht="12">
      <c r="A25" s="25" t="s">
        <v>53</v>
      </c>
      <c r="B25" s="47" t="s">
        <v>32</v>
      </c>
      <c r="C25" s="24">
        <v>15</v>
      </c>
      <c r="D25" s="24">
        <v>60</v>
      </c>
      <c r="E25" s="50">
        <f t="shared" si="1"/>
        <v>900</v>
      </c>
      <c r="F25" s="38" t="s">
        <v>272</v>
      </c>
    </row>
    <row r="26" spans="1:9" s="20" customFormat="1" ht="12">
      <c r="A26" s="25" t="s">
        <v>53</v>
      </c>
      <c r="B26" s="47" t="s">
        <v>199</v>
      </c>
      <c r="C26" s="24">
        <v>12</v>
      </c>
      <c r="D26" s="78">
        <v>100</v>
      </c>
      <c r="E26" s="48">
        <f t="shared" si="1"/>
        <v>1200</v>
      </c>
      <c r="F26" s="38" t="s">
        <v>300</v>
      </c>
    </row>
    <row r="27" spans="1:9" s="20" customFormat="1" ht="12">
      <c r="A27" s="25" t="s">
        <v>53</v>
      </c>
      <c r="B27" s="47" t="s">
        <v>200</v>
      </c>
      <c r="C27" s="24">
        <v>12</v>
      </c>
      <c r="D27" s="24">
        <v>80</v>
      </c>
      <c r="E27" s="48">
        <f>C27*D27</f>
        <v>960</v>
      </c>
      <c r="F27" s="38" t="s">
        <v>300</v>
      </c>
    </row>
    <row r="28" spans="1:9" s="20" customFormat="1" ht="12">
      <c r="A28" s="25" t="s">
        <v>53</v>
      </c>
      <c r="B28" s="47" t="s">
        <v>194</v>
      </c>
      <c r="C28" s="78">
        <v>8</v>
      </c>
      <c r="D28" s="24">
        <v>100</v>
      </c>
      <c r="E28" s="48">
        <f t="shared" si="1"/>
        <v>800</v>
      </c>
      <c r="F28" s="38" t="s">
        <v>301</v>
      </c>
    </row>
    <row r="29" spans="1:9" s="20" customFormat="1" ht="12">
      <c r="A29" s="25" t="s">
        <v>53</v>
      </c>
      <c r="B29" s="47" t="s">
        <v>83</v>
      </c>
      <c r="C29" s="24">
        <v>40</v>
      </c>
      <c r="D29" s="24">
        <v>30</v>
      </c>
      <c r="E29" s="48">
        <f t="shared" si="1"/>
        <v>1200</v>
      </c>
      <c r="F29" s="38" t="s">
        <v>299</v>
      </c>
    </row>
    <row r="30" spans="1:9" s="20" customFormat="1" ht="12">
      <c r="A30" s="25" t="s">
        <v>53</v>
      </c>
      <c r="B30" s="47" t="s">
        <v>179</v>
      </c>
      <c r="C30" s="24">
        <v>10</v>
      </c>
      <c r="D30" s="24">
        <v>30</v>
      </c>
      <c r="E30" s="48">
        <f t="shared" si="1"/>
        <v>300</v>
      </c>
      <c r="F30" s="38" t="s">
        <v>183</v>
      </c>
    </row>
    <row r="31" spans="1:9" s="20" customFormat="1" ht="12">
      <c r="A31" s="26" t="s">
        <v>53</v>
      </c>
      <c r="B31" s="52" t="s">
        <v>201</v>
      </c>
      <c r="C31" s="24">
        <v>2</v>
      </c>
      <c r="D31" s="24">
        <v>450</v>
      </c>
      <c r="E31" s="48">
        <f t="shared" si="1"/>
        <v>900</v>
      </c>
      <c r="F31" s="38" t="s">
        <v>183</v>
      </c>
    </row>
    <row r="32" spans="1:9" s="20" customFormat="1" ht="12">
      <c r="A32" s="26" t="s">
        <v>54</v>
      </c>
      <c r="B32" s="52" t="s">
        <v>292</v>
      </c>
      <c r="C32" s="24">
        <v>4</v>
      </c>
      <c r="D32" s="24">
        <v>600</v>
      </c>
      <c r="E32" s="48">
        <f t="shared" si="1"/>
        <v>2400</v>
      </c>
      <c r="F32" s="74" t="s">
        <v>169</v>
      </c>
      <c r="G32" s="20">
        <v>499</v>
      </c>
      <c r="H32" s="20" t="s">
        <v>197</v>
      </c>
      <c r="I32" s="20" t="s">
        <v>202</v>
      </c>
    </row>
    <row r="33" spans="1:7" s="20" customFormat="1" ht="12">
      <c r="A33" s="26" t="s">
        <v>54</v>
      </c>
      <c r="B33" s="52" t="s">
        <v>293</v>
      </c>
      <c r="C33" s="24">
        <v>4</v>
      </c>
      <c r="D33" s="24">
        <v>400</v>
      </c>
      <c r="E33" s="48">
        <f t="shared" si="1"/>
        <v>1600</v>
      </c>
      <c r="F33" s="37" t="s">
        <v>182</v>
      </c>
    </row>
    <row r="34" spans="1:7" s="14" customFormat="1" ht="12">
      <c r="A34" s="25" t="s">
        <v>54</v>
      </c>
      <c r="B34" s="47" t="s">
        <v>84</v>
      </c>
      <c r="C34" s="24">
        <v>8</v>
      </c>
      <c r="D34" s="24">
        <v>350</v>
      </c>
      <c r="E34" s="48">
        <f t="shared" si="1"/>
        <v>2800</v>
      </c>
      <c r="F34" s="37" t="s">
        <v>132</v>
      </c>
      <c r="G34" s="20"/>
    </row>
    <row r="35" spans="1:7" s="14" customFormat="1" ht="12">
      <c r="A35" s="25" t="s">
        <v>54</v>
      </c>
      <c r="B35" s="47" t="s">
        <v>305</v>
      </c>
      <c r="C35" s="24">
        <v>2</v>
      </c>
      <c r="D35" s="24">
        <v>250</v>
      </c>
      <c r="E35" s="48">
        <f>C35*D35</f>
        <v>500</v>
      </c>
      <c r="F35" s="74" t="s">
        <v>169</v>
      </c>
      <c r="G35" s="20"/>
    </row>
    <row r="36" spans="1:7" s="14" customFormat="1" ht="12">
      <c r="A36" s="25" t="s">
        <v>54</v>
      </c>
      <c r="B36" s="47" t="s">
        <v>302</v>
      </c>
      <c r="C36" s="24">
        <v>8</v>
      </c>
      <c r="D36" s="24">
        <v>350</v>
      </c>
      <c r="E36" s="48">
        <f t="shared" si="1"/>
        <v>2800</v>
      </c>
      <c r="F36" s="37" t="s">
        <v>132</v>
      </c>
      <c r="G36" s="20"/>
    </row>
    <row r="37" spans="1:7" s="14" customFormat="1" ht="12">
      <c r="A37" s="25" t="s">
        <v>54</v>
      </c>
      <c r="B37" s="47" t="s">
        <v>298</v>
      </c>
      <c r="C37" s="24">
        <v>3</v>
      </c>
      <c r="D37" s="24">
        <v>350</v>
      </c>
      <c r="E37" s="48">
        <f t="shared" si="1"/>
        <v>1050</v>
      </c>
      <c r="F37" s="77" t="s">
        <v>169</v>
      </c>
      <c r="G37" s="20"/>
    </row>
    <row r="38" spans="1:7" s="14" customFormat="1" ht="12">
      <c r="A38" s="25" t="s">
        <v>52</v>
      </c>
      <c r="B38" s="52" t="s">
        <v>58</v>
      </c>
      <c r="C38" s="24">
        <v>4</v>
      </c>
      <c r="D38" s="24">
        <v>70</v>
      </c>
      <c r="E38" s="48">
        <f t="shared" si="1"/>
        <v>280</v>
      </c>
      <c r="F38" s="79" t="s">
        <v>74</v>
      </c>
      <c r="G38" s="20"/>
    </row>
    <row r="39" spans="1:7" s="14" customFormat="1" ht="12">
      <c r="A39" s="25" t="s">
        <v>52</v>
      </c>
      <c r="B39" s="47" t="s">
        <v>46</v>
      </c>
      <c r="C39" s="24">
        <v>4</v>
      </c>
      <c r="D39" s="24">
        <v>80</v>
      </c>
      <c r="E39" s="48">
        <f t="shared" si="1"/>
        <v>320</v>
      </c>
      <c r="F39" s="79" t="s">
        <v>74</v>
      </c>
      <c r="G39" s="20"/>
    </row>
    <row r="40" spans="1:7" s="14" customFormat="1" ht="12">
      <c r="A40" s="25" t="s">
        <v>52</v>
      </c>
      <c r="B40" s="47" t="s">
        <v>295</v>
      </c>
      <c r="C40" s="24"/>
      <c r="D40" s="24"/>
      <c r="E40" s="48">
        <v>100</v>
      </c>
      <c r="F40" s="79" t="s">
        <v>74</v>
      </c>
      <c r="G40" s="20"/>
    </row>
    <row r="41" spans="1:7" s="14" customFormat="1" ht="12">
      <c r="A41" s="25" t="s">
        <v>52</v>
      </c>
      <c r="B41" s="47" t="s">
        <v>29</v>
      </c>
      <c r="C41" s="24">
        <v>8</v>
      </c>
      <c r="D41" s="24">
        <v>30</v>
      </c>
      <c r="E41" s="48">
        <f t="shared" si="1"/>
        <v>240</v>
      </c>
      <c r="F41" s="79" t="s">
        <v>74</v>
      </c>
      <c r="G41" s="20"/>
    </row>
    <row r="42" spans="1:7" s="14" customFormat="1" ht="12">
      <c r="A42" s="25" t="s">
        <v>52</v>
      </c>
      <c r="B42" s="47" t="s">
        <v>47</v>
      </c>
      <c r="C42" s="24">
        <v>2</v>
      </c>
      <c r="D42" s="78">
        <v>40</v>
      </c>
      <c r="E42" s="48">
        <f t="shared" si="1"/>
        <v>80</v>
      </c>
      <c r="F42" s="79" t="s">
        <v>74</v>
      </c>
      <c r="G42" s="20"/>
    </row>
    <row r="43" spans="1:7" s="14" customFormat="1" ht="12">
      <c r="A43" s="25" t="s">
        <v>52</v>
      </c>
      <c r="B43" s="47" t="s">
        <v>33</v>
      </c>
      <c r="C43" s="24">
        <v>4</v>
      </c>
      <c r="D43" s="24">
        <v>80</v>
      </c>
      <c r="E43" s="48">
        <f t="shared" si="1"/>
        <v>320</v>
      </c>
      <c r="F43" s="79" t="s">
        <v>74</v>
      </c>
      <c r="G43" s="20"/>
    </row>
    <row r="44" spans="1:7" s="21" customFormat="1" ht="12">
      <c r="A44" s="25" t="s">
        <v>52</v>
      </c>
      <c r="B44" s="47" t="s">
        <v>44</v>
      </c>
      <c r="C44" s="24">
        <v>2</v>
      </c>
      <c r="D44" s="24">
        <v>200</v>
      </c>
      <c r="E44" s="48">
        <f t="shared" si="1"/>
        <v>400</v>
      </c>
      <c r="F44" s="79" t="s">
        <v>74</v>
      </c>
      <c r="G44" s="57"/>
    </row>
    <row r="45" spans="1:7" s="18" customFormat="1" ht="12">
      <c r="A45" s="25" t="s">
        <v>52</v>
      </c>
      <c r="B45" s="47" t="s">
        <v>34</v>
      </c>
      <c r="C45" s="24">
        <v>3</v>
      </c>
      <c r="D45" s="24">
        <v>180</v>
      </c>
      <c r="E45" s="48">
        <f t="shared" si="1"/>
        <v>540</v>
      </c>
      <c r="F45" s="79" t="s">
        <v>74</v>
      </c>
      <c r="G45" s="58"/>
    </row>
    <row r="46" spans="1:7" s="18" customFormat="1" ht="12">
      <c r="A46" s="25" t="s">
        <v>52</v>
      </c>
      <c r="B46" s="47" t="s">
        <v>48</v>
      </c>
      <c r="C46" s="24">
        <v>4</v>
      </c>
      <c r="D46" s="78">
        <v>150</v>
      </c>
      <c r="E46" s="48">
        <f t="shared" si="1"/>
        <v>600</v>
      </c>
      <c r="F46" s="79" t="s">
        <v>74</v>
      </c>
      <c r="G46" s="58"/>
    </row>
    <row r="47" spans="1:7" s="18" customFormat="1" ht="12">
      <c r="A47" s="25" t="s">
        <v>52</v>
      </c>
      <c r="B47" s="47" t="s">
        <v>170</v>
      </c>
      <c r="C47" s="24">
        <v>6</v>
      </c>
      <c r="D47" s="24">
        <v>150</v>
      </c>
      <c r="E47" s="48">
        <f t="shared" si="1"/>
        <v>900</v>
      </c>
      <c r="F47" s="37" t="s">
        <v>183</v>
      </c>
      <c r="G47" s="58"/>
    </row>
    <row r="48" spans="1:7" s="17" customFormat="1" ht="12">
      <c r="A48" s="25" t="s">
        <v>52</v>
      </c>
      <c r="B48" s="54" t="s">
        <v>61</v>
      </c>
      <c r="C48" s="24">
        <v>4</v>
      </c>
      <c r="D48" s="24">
        <v>110</v>
      </c>
      <c r="E48" s="48">
        <f t="shared" si="1"/>
        <v>440</v>
      </c>
      <c r="F48" s="37" t="s">
        <v>74</v>
      </c>
      <c r="G48" s="59"/>
    </row>
    <row r="49" spans="1:7" s="19" customFormat="1">
      <c r="A49" s="25" t="s">
        <v>52</v>
      </c>
      <c r="B49" s="54" t="s">
        <v>30</v>
      </c>
      <c r="C49" s="24">
        <v>4</v>
      </c>
      <c r="D49" s="24">
        <v>40</v>
      </c>
      <c r="E49" s="48">
        <f t="shared" si="1"/>
        <v>160</v>
      </c>
      <c r="F49" s="79" t="s">
        <v>74</v>
      </c>
      <c r="G49" s="60"/>
    </row>
    <row r="50" spans="1:7" s="19" customFormat="1">
      <c r="A50" s="25" t="s">
        <v>52</v>
      </c>
      <c r="B50" s="71" t="s">
        <v>306</v>
      </c>
      <c r="C50" s="24">
        <v>20</v>
      </c>
      <c r="D50" s="24">
        <v>40</v>
      </c>
      <c r="E50" s="48">
        <f t="shared" si="1"/>
        <v>800</v>
      </c>
      <c r="F50" s="79" t="s">
        <v>74</v>
      </c>
      <c r="G50" s="60"/>
    </row>
    <row r="51" spans="1:7" s="19" customFormat="1">
      <c r="A51" s="25" t="s">
        <v>52</v>
      </c>
      <c r="B51" s="71" t="s">
        <v>282</v>
      </c>
      <c r="C51" s="24">
        <v>30</v>
      </c>
      <c r="D51" s="24">
        <v>30</v>
      </c>
      <c r="E51" s="48">
        <f t="shared" si="1"/>
        <v>900</v>
      </c>
      <c r="F51" s="79" t="s">
        <v>74</v>
      </c>
      <c r="G51" s="60"/>
    </row>
    <row r="52" spans="1:7" s="19" customFormat="1">
      <c r="A52" s="43" t="s">
        <v>279</v>
      </c>
      <c r="B52" s="71" t="s">
        <v>280</v>
      </c>
      <c r="C52" s="24">
        <v>1</v>
      </c>
      <c r="D52" s="24">
        <v>500</v>
      </c>
      <c r="E52" s="48">
        <f t="shared" si="1"/>
        <v>500</v>
      </c>
      <c r="F52" s="38" t="s">
        <v>183</v>
      </c>
      <c r="G52" s="60"/>
    </row>
    <row r="53" spans="1:7" s="27" customFormat="1" ht="12">
      <c r="A53" s="25" t="s">
        <v>55</v>
      </c>
      <c r="B53" s="47" t="s">
        <v>67</v>
      </c>
      <c r="C53" s="24">
        <v>3</v>
      </c>
      <c r="D53" s="24">
        <v>350</v>
      </c>
      <c r="E53" s="49">
        <f>C53*D53</f>
        <v>1050</v>
      </c>
      <c r="F53" s="38" t="s">
        <v>301</v>
      </c>
      <c r="G53" s="61"/>
    </row>
    <row r="54" spans="1:7" s="27" customFormat="1" ht="12">
      <c r="A54" s="25" t="s">
        <v>55</v>
      </c>
      <c r="B54" s="47" t="s">
        <v>283</v>
      </c>
      <c r="C54" s="24">
        <v>1</v>
      </c>
      <c r="D54" s="24">
        <v>200</v>
      </c>
      <c r="E54" s="48">
        <f>C54*D54</f>
        <v>200</v>
      </c>
      <c r="F54" s="38" t="s">
        <v>74</v>
      </c>
      <c r="G54" s="61"/>
    </row>
    <row r="55" spans="1:7" s="28" customFormat="1" ht="12">
      <c r="A55" s="25" t="s">
        <v>55</v>
      </c>
      <c r="B55" s="47" t="s">
        <v>73</v>
      </c>
      <c r="C55" s="24">
        <v>3</v>
      </c>
      <c r="D55" s="24">
        <v>100</v>
      </c>
      <c r="E55" s="48">
        <f t="shared" ref="E55:E68" si="2">C55*D55</f>
        <v>300</v>
      </c>
      <c r="F55" s="38" t="s">
        <v>181</v>
      </c>
      <c r="G55" s="62"/>
    </row>
    <row r="56" spans="1:7" s="28" customFormat="1" ht="12">
      <c r="A56" s="25" t="s">
        <v>55</v>
      </c>
      <c r="B56" s="47" t="s">
        <v>72</v>
      </c>
      <c r="C56" s="24">
        <v>1</v>
      </c>
      <c r="D56" s="24">
        <v>200</v>
      </c>
      <c r="E56" s="50">
        <f t="shared" si="2"/>
        <v>200</v>
      </c>
      <c r="F56" s="38" t="s">
        <v>300</v>
      </c>
      <c r="G56" s="62"/>
    </row>
    <row r="57" spans="1:7" s="28" customFormat="1" ht="12">
      <c r="A57" s="25" t="s">
        <v>55</v>
      </c>
      <c r="B57" s="47" t="s">
        <v>72</v>
      </c>
      <c r="C57" s="24">
        <v>1</v>
      </c>
      <c r="D57" s="24">
        <v>200</v>
      </c>
      <c r="E57" s="51">
        <f t="shared" si="2"/>
        <v>200</v>
      </c>
      <c r="F57" s="38" t="s">
        <v>300</v>
      </c>
      <c r="G57" s="62"/>
    </row>
    <row r="58" spans="1:7" s="29" customFormat="1" ht="12">
      <c r="A58" s="42" t="s">
        <v>55</v>
      </c>
      <c r="B58" s="47" t="s">
        <v>64</v>
      </c>
      <c r="C58" s="24">
        <v>2</v>
      </c>
      <c r="D58" s="24">
        <v>50</v>
      </c>
      <c r="E58" s="48">
        <f t="shared" si="2"/>
        <v>100</v>
      </c>
      <c r="F58" s="38" t="s">
        <v>133</v>
      </c>
      <c r="G58" s="63"/>
    </row>
    <row r="59" spans="1:7" s="29" customFormat="1" ht="12">
      <c r="A59" s="25" t="s">
        <v>55</v>
      </c>
      <c r="B59" s="55" t="s">
        <v>284</v>
      </c>
      <c r="C59" s="41">
        <v>3</v>
      </c>
      <c r="D59" s="41">
        <v>100</v>
      </c>
      <c r="E59" s="48">
        <f t="shared" si="2"/>
        <v>300</v>
      </c>
      <c r="F59" s="38" t="s">
        <v>133</v>
      </c>
      <c r="G59" s="63"/>
    </row>
    <row r="60" spans="1:7" s="29" customFormat="1" ht="12">
      <c r="A60" s="25" t="s">
        <v>55</v>
      </c>
      <c r="B60" s="47" t="s">
        <v>65</v>
      </c>
      <c r="C60" s="24">
        <v>1</v>
      </c>
      <c r="D60" s="24">
        <v>35</v>
      </c>
      <c r="E60" s="48">
        <f t="shared" si="2"/>
        <v>35</v>
      </c>
      <c r="F60" s="38" t="s">
        <v>133</v>
      </c>
      <c r="G60" s="63"/>
    </row>
    <row r="61" spans="1:7" s="29" customFormat="1" ht="12">
      <c r="A61" s="25" t="s">
        <v>55</v>
      </c>
      <c r="B61" s="71" t="s">
        <v>277</v>
      </c>
      <c r="C61" s="24">
        <v>5</v>
      </c>
      <c r="D61" s="24">
        <v>50</v>
      </c>
      <c r="E61" s="48">
        <f t="shared" si="2"/>
        <v>250</v>
      </c>
      <c r="F61" s="38" t="s">
        <v>133</v>
      </c>
      <c r="G61" s="63"/>
    </row>
    <row r="62" spans="1:7" s="29" customFormat="1" ht="12">
      <c r="A62" s="25" t="s">
        <v>55</v>
      </c>
      <c r="B62" s="71" t="s">
        <v>276</v>
      </c>
      <c r="C62" s="24">
        <v>5</v>
      </c>
      <c r="D62" s="24">
        <v>50</v>
      </c>
      <c r="E62" s="48">
        <f t="shared" si="2"/>
        <v>250</v>
      </c>
      <c r="F62" s="38" t="s">
        <v>133</v>
      </c>
      <c r="G62" s="63"/>
    </row>
    <row r="63" spans="1:7" s="29" customFormat="1" ht="12">
      <c r="A63" s="25" t="s">
        <v>55</v>
      </c>
      <c r="B63" s="71" t="s">
        <v>275</v>
      </c>
      <c r="C63" s="24">
        <v>10</v>
      </c>
      <c r="D63" s="24">
        <v>50</v>
      </c>
      <c r="E63" s="48">
        <f t="shared" si="2"/>
        <v>500</v>
      </c>
      <c r="F63" s="38" t="s">
        <v>133</v>
      </c>
      <c r="G63" s="63"/>
    </row>
    <row r="64" spans="1:7" s="29" customFormat="1" ht="12">
      <c r="A64" s="25" t="s">
        <v>55</v>
      </c>
      <c r="B64" s="71" t="s">
        <v>278</v>
      </c>
      <c r="C64" s="24">
        <v>5</v>
      </c>
      <c r="D64" s="24">
        <v>50</v>
      </c>
      <c r="E64" s="48">
        <f t="shared" si="2"/>
        <v>250</v>
      </c>
      <c r="F64" s="38" t="s">
        <v>133</v>
      </c>
      <c r="G64" s="63"/>
    </row>
    <row r="65" spans="1:7" s="29" customFormat="1" ht="12">
      <c r="A65" s="25" t="s">
        <v>55</v>
      </c>
      <c r="B65" s="71" t="s">
        <v>274</v>
      </c>
      <c r="C65" s="24">
        <v>2</v>
      </c>
      <c r="D65" s="24">
        <v>100</v>
      </c>
      <c r="E65" s="48">
        <f t="shared" si="2"/>
        <v>200</v>
      </c>
      <c r="F65" s="38" t="s">
        <v>133</v>
      </c>
      <c r="G65" s="63"/>
    </row>
    <row r="66" spans="1:7" s="29" customFormat="1" ht="12">
      <c r="A66" s="25" t="s">
        <v>55</v>
      </c>
      <c r="B66" s="55" t="s">
        <v>66</v>
      </c>
      <c r="C66" s="41">
        <v>4</v>
      </c>
      <c r="D66" s="41">
        <v>12</v>
      </c>
      <c r="E66" s="48">
        <f t="shared" si="2"/>
        <v>48</v>
      </c>
      <c r="F66" s="38" t="s">
        <v>133</v>
      </c>
      <c r="G66" s="63"/>
    </row>
    <row r="67" spans="1:7" s="30" customFormat="1" ht="12.75">
      <c r="A67" s="25" t="s">
        <v>55</v>
      </c>
      <c r="B67" s="55" t="s">
        <v>273</v>
      </c>
      <c r="C67" s="41">
        <v>2</v>
      </c>
      <c r="D67" s="41">
        <v>500</v>
      </c>
      <c r="E67" s="48">
        <f t="shared" si="2"/>
        <v>1000</v>
      </c>
      <c r="F67" s="38" t="s">
        <v>133</v>
      </c>
      <c r="G67" s="64"/>
    </row>
    <row r="68" spans="1:7" s="31" customFormat="1">
      <c r="A68" s="25" t="s">
        <v>55</v>
      </c>
      <c r="B68" s="47" t="s">
        <v>70</v>
      </c>
      <c r="C68" s="24">
        <v>4</v>
      </c>
      <c r="D68" s="24">
        <v>80</v>
      </c>
      <c r="E68" s="48">
        <f t="shared" si="2"/>
        <v>320</v>
      </c>
      <c r="F68" s="38" t="s">
        <v>133</v>
      </c>
      <c r="G68" s="65"/>
    </row>
    <row r="69" spans="1:7" s="32" customFormat="1">
      <c r="A69" s="42"/>
      <c r="B69" s="55"/>
      <c r="C69" s="41"/>
      <c r="D69" s="41"/>
      <c r="E69" s="48"/>
      <c r="F69" s="38"/>
      <c r="G69" s="66"/>
    </row>
    <row r="70" spans="1:7">
      <c r="A70" s="25"/>
      <c r="B70" s="47"/>
      <c r="C70" s="24"/>
      <c r="D70" s="24"/>
      <c r="E70" s="48"/>
      <c r="F70" s="38"/>
    </row>
    <row r="71" spans="1:7">
      <c r="B71" s="13" t="s">
        <v>14</v>
      </c>
      <c r="C71" s="15"/>
      <c r="D71" s="15"/>
      <c r="E71" s="15">
        <f>SUM(E2:E70)</f>
        <v>39163</v>
      </c>
      <c r="F71" s="39"/>
    </row>
    <row r="72" spans="1:7">
      <c r="B72" s="13"/>
      <c r="C72" s="15"/>
      <c r="D72" s="15"/>
      <c r="E72" s="22"/>
    </row>
    <row r="73" spans="1:7">
      <c r="B73" s="46" t="s">
        <v>294</v>
      </c>
    </row>
    <row r="74" spans="1:7">
      <c r="A74" s="23"/>
      <c r="B74" s="46"/>
    </row>
    <row r="75" spans="1:7">
      <c r="A75" s="23"/>
      <c r="B75" s="46"/>
      <c r="C75"/>
    </row>
    <row r="76" spans="1:7">
      <c r="A76" s="23"/>
      <c r="B76" s="46"/>
      <c r="C76"/>
    </row>
    <row r="77" spans="1:7">
      <c r="A77" s="23"/>
      <c r="C77"/>
    </row>
    <row r="78" spans="1:7">
      <c r="A78" s="23"/>
      <c r="B78" s="46"/>
      <c r="C78"/>
    </row>
    <row r="79" spans="1:7">
      <c r="A79" s="23"/>
      <c r="B79" s="46"/>
      <c r="C79"/>
    </row>
    <row r="80" spans="1:7">
      <c r="B80" s="46"/>
    </row>
  </sheetData>
  <autoFilter ref="A1:I68"/>
  <phoneticPr fontId="7" type="noConversion"/>
  <pageMargins left="0.23622047244094491" right="0.23622047244094491" top="0.34" bottom="0.28000000000000003" header="0.31496062992125984" footer="0.2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sqref="A1:C20"/>
    </sheetView>
  </sheetViews>
  <sheetFormatPr defaultRowHeight="15"/>
  <cols>
    <col min="1" max="1" width="23.5703125" style="9" customWidth="1"/>
    <col min="2" max="2" width="11.7109375" style="8" customWidth="1"/>
    <col min="3" max="3" width="26.5703125" style="8" customWidth="1"/>
    <col min="4" max="5" width="26.5703125" style="7" customWidth="1"/>
  </cols>
  <sheetData>
    <row r="1" spans="1:5" s="6" customFormat="1">
      <c r="A1" s="9"/>
      <c r="B1" s="12" t="s">
        <v>27</v>
      </c>
      <c r="C1" s="12" t="s">
        <v>28</v>
      </c>
      <c r="D1" s="9"/>
      <c r="E1" s="9"/>
    </row>
    <row r="2" spans="1:5" ht="30">
      <c r="A2" s="10" t="s">
        <v>6</v>
      </c>
      <c r="B2" s="2">
        <v>1</v>
      </c>
      <c r="C2" s="2" t="s">
        <v>43</v>
      </c>
    </row>
    <row r="3" spans="1:5" ht="30">
      <c r="A3" s="10" t="s">
        <v>7</v>
      </c>
      <c r="B3" s="2">
        <v>2</v>
      </c>
      <c r="C3" s="2" t="s">
        <v>43</v>
      </c>
    </row>
    <row r="4" spans="1:5" ht="30">
      <c r="A4" s="11" t="s">
        <v>8</v>
      </c>
      <c r="B4" s="2">
        <v>2</v>
      </c>
      <c r="C4" s="2" t="s">
        <v>43</v>
      </c>
    </row>
    <row r="5" spans="1:5" ht="30">
      <c r="A5" s="11" t="s">
        <v>9</v>
      </c>
      <c r="B5" s="2">
        <v>2</v>
      </c>
      <c r="C5" s="2" t="s">
        <v>43</v>
      </c>
    </row>
    <row r="6" spans="1:5">
      <c r="A6" s="11" t="s">
        <v>15</v>
      </c>
      <c r="B6" s="2"/>
      <c r="C6" s="2"/>
    </row>
    <row r="7" spans="1:5">
      <c r="A7" s="11" t="s">
        <v>16</v>
      </c>
      <c r="B7" s="2"/>
      <c r="C7" s="2"/>
    </row>
    <row r="8" spans="1:5">
      <c r="A8" s="11" t="s">
        <v>17</v>
      </c>
      <c r="B8" s="2"/>
      <c r="C8" s="2"/>
    </row>
    <row r="9" spans="1:5">
      <c r="A9" s="11" t="s">
        <v>18</v>
      </c>
      <c r="B9" s="2">
        <v>2</v>
      </c>
      <c r="C9" s="2"/>
    </row>
    <row r="10" spans="1:5">
      <c r="A10" s="11" t="s">
        <v>19</v>
      </c>
      <c r="B10" s="2">
        <v>1</v>
      </c>
      <c r="C10" s="2" t="s">
        <v>43</v>
      </c>
    </row>
    <row r="11" spans="1:5">
      <c r="A11" s="11" t="s">
        <v>20</v>
      </c>
      <c r="B11" s="2">
        <v>2</v>
      </c>
      <c r="C11" s="2" t="s">
        <v>43</v>
      </c>
    </row>
    <row r="12" spans="1:5" ht="30">
      <c r="A12" s="11" t="s">
        <v>21</v>
      </c>
      <c r="B12" s="2"/>
      <c r="C12" s="2"/>
    </row>
    <row r="13" spans="1:5">
      <c r="A13" s="11" t="s">
        <v>22</v>
      </c>
      <c r="B13" s="2"/>
      <c r="C13" s="2"/>
    </row>
    <row r="14" spans="1:5">
      <c r="A14" s="11" t="s">
        <v>23</v>
      </c>
      <c r="B14" s="2"/>
      <c r="C14" s="2"/>
    </row>
    <row r="15" spans="1:5">
      <c r="A15" s="11" t="s">
        <v>26</v>
      </c>
      <c r="B15" s="2"/>
      <c r="C15" s="2"/>
    </row>
    <row r="16" spans="1:5">
      <c r="A16" s="11" t="s">
        <v>24</v>
      </c>
      <c r="B16" s="2"/>
      <c r="C16" s="2"/>
    </row>
    <row r="17" spans="1:3">
      <c r="A17" s="11" t="s">
        <v>25</v>
      </c>
      <c r="B17" s="2"/>
      <c r="C17" s="2"/>
    </row>
    <row r="18" spans="1:3">
      <c r="A18" s="11" t="s">
        <v>35</v>
      </c>
      <c r="B18" s="2"/>
      <c r="C18" s="2" t="s">
        <v>43</v>
      </c>
    </row>
    <row r="19" spans="1:3" ht="30">
      <c r="A19" s="11" t="s">
        <v>42</v>
      </c>
      <c r="B19" s="2"/>
      <c r="C19" s="2" t="s">
        <v>43</v>
      </c>
    </row>
    <row r="20" spans="1:3">
      <c r="A20" s="11" t="s">
        <v>45</v>
      </c>
      <c r="B20" s="2"/>
      <c r="C20" s="2"/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"/>
  <sheetViews>
    <sheetView zoomScale="160" zoomScaleNormal="160" workbookViewId="0">
      <selection activeCell="C3" sqref="C3"/>
    </sheetView>
  </sheetViews>
  <sheetFormatPr defaultRowHeight="15"/>
  <cols>
    <col min="1" max="1" width="8" style="5" bestFit="1" customWidth="1"/>
    <col min="2" max="2" width="28.42578125" style="1" customWidth="1"/>
    <col min="3" max="3" width="34.42578125" style="1" bestFit="1" customWidth="1"/>
    <col min="4" max="4" width="23.5703125" style="1" bestFit="1" customWidth="1"/>
  </cols>
  <sheetData>
    <row r="1" spans="1:4" s="6" customFormat="1">
      <c r="A1" s="3"/>
      <c r="B1" s="3" t="s">
        <v>0</v>
      </c>
      <c r="C1" s="3" t="s">
        <v>1</v>
      </c>
      <c r="D1" s="3" t="s">
        <v>2</v>
      </c>
    </row>
    <row r="2" spans="1:4" ht="60">
      <c r="A2" s="4" t="s">
        <v>3</v>
      </c>
      <c r="B2" s="2"/>
      <c r="C2" s="2" t="s">
        <v>131</v>
      </c>
      <c r="D2" s="2" t="s">
        <v>135</v>
      </c>
    </row>
    <row r="3" spans="1:4" ht="30">
      <c r="A3" s="4" t="s">
        <v>4</v>
      </c>
      <c r="B3" s="2"/>
      <c r="C3" s="2" t="s">
        <v>186</v>
      </c>
      <c r="D3" s="2" t="s">
        <v>187</v>
      </c>
    </row>
    <row r="4" spans="1:4" ht="45">
      <c r="A4" s="4" t="s">
        <v>5</v>
      </c>
      <c r="B4" s="2" t="s">
        <v>134</v>
      </c>
      <c r="C4" s="2" t="s">
        <v>188</v>
      </c>
      <c r="D4" s="2"/>
    </row>
  </sheetData>
  <phoneticPr fontId="7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67"/>
  <sheetViews>
    <sheetView topLeftCell="G1" workbookViewId="0">
      <selection activeCell="H3" sqref="H3"/>
    </sheetView>
  </sheetViews>
  <sheetFormatPr defaultRowHeight="15"/>
  <cols>
    <col min="1" max="1" width="0" hidden="1" customWidth="1"/>
    <col min="2" max="2" width="80.28515625" hidden="1" customWidth="1"/>
    <col min="3" max="6" width="0" hidden="1" customWidth="1"/>
  </cols>
  <sheetData>
    <row r="1" spans="1:15">
      <c r="D1" t="s">
        <v>129</v>
      </c>
      <c r="E1" t="s">
        <v>75</v>
      </c>
      <c r="F1" t="s">
        <v>130</v>
      </c>
    </row>
    <row r="2" spans="1:15">
      <c r="A2">
        <v>1</v>
      </c>
      <c r="B2" t="s">
        <v>85</v>
      </c>
      <c r="D2">
        <v>1500</v>
      </c>
      <c r="G2">
        <v>1</v>
      </c>
      <c r="H2" t="s">
        <v>138</v>
      </c>
      <c r="L2" t="s">
        <v>180</v>
      </c>
      <c r="M2">
        <v>1500</v>
      </c>
      <c r="N2">
        <f>SUM(M2)</f>
        <v>1500</v>
      </c>
      <c r="O2">
        <v>820</v>
      </c>
    </row>
    <row r="3" spans="1:15">
      <c r="A3">
        <v>2</v>
      </c>
      <c r="B3" t="s">
        <v>89</v>
      </c>
      <c r="D3">
        <v>1500</v>
      </c>
      <c r="G3">
        <v>2</v>
      </c>
      <c r="H3" t="s">
        <v>139</v>
      </c>
      <c r="K3">
        <v>0</v>
      </c>
    </row>
    <row r="4" spans="1:15">
      <c r="A4">
        <v>3</v>
      </c>
      <c r="B4" t="s">
        <v>113</v>
      </c>
      <c r="D4">
        <v>1500</v>
      </c>
    </row>
    <row r="5" spans="1:15">
      <c r="A5">
        <v>4</v>
      </c>
      <c r="B5" t="s">
        <v>114</v>
      </c>
      <c r="D5">
        <v>1500</v>
      </c>
      <c r="G5">
        <v>3</v>
      </c>
      <c r="H5" t="s">
        <v>140</v>
      </c>
      <c r="L5" t="s">
        <v>180</v>
      </c>
      <c r="M5">
        <v>1500</v>
      </c>
      <c r="N5">
        <f>SUM(M5:M7)</f>
        <v>4500</v>
      </c>
      <c r="O5">
        <v>1050</v>
      </c>
    </row>
    <row r="6" spans="1:15">
      <c r="A6">
        <v>5</v>
      </c>
      <c r="B6" t="s">
        <v>124</v>
      </c>
      <c r="D6">
        <v>1500</v>
      </c>
      <c r="G6">
        <v>4</v>
      </c>
      <c r="H6" t="s">
        <v>141</v>
      </c>
      <c r="L6" t="s">
        <v>180</v>
      </c>
      <c r="M6">
        <v>1500</v>
      </c>
      <c r="O6">
        <v>950</v>
      </c>
    </row>
    <row r="7" spans="1:15">
      <c r="D7" s="6">
        <f>SUM(D2:D6)</f>
        <v>7500</v>
      </c>
      <c r="E7" s="6">
        <v>2060</v>
      </c>
      <c r="G7">
        <v>5</v>
      </c>
      <c r="H7" t="s">
        <v>176</v>
      </c>
      <c r="L7" t="s">
        <v>180</v>
      </c>
      <c r="M7">
        <v>1500</v>
      </c>
      <c r="O7">
        <v>1450</v>
      </c>
    </row>
    <row r="9" spans="1:15">
      <c r="A9">
        <v>6</v>
      </c>
      <c r="B9" t="s">
        <v>86</v>
      </c>
      <c r="D9">
        <v>1500</v>
      </c>
      <c r="E9">
        <v>1375</v>
      </c>
      <c r="G9">
        <v>6</v>
      </c>
      <c r="H9" t="s">
        <v>142</v>
      </c>
      <c r="L9" t="s">
        <v>180</v>
      </c>
      <c r="M9">
        <v>1500</v>
      </c>
      <c r="N9">
        <f>SUM(M9:M10)</f>
        <v>3000</v>
      </c>
      <c r="O9" s="53">
        <v>2980</v>
      </c>
    </row>
    <row r="10" spans="1:15">
      <c r="A10">
        <v>7</v>
      </c>
      <c r="B10" t="s">
        <v>87</v>
      </c>
      <c r="D10">
        <v>1500</v>
      </c>
      <c r="G10">
        <v>7</v>
      </c>
      <c r="H10" t="s">
        <v>150</v>
      </c>
      <c r="M10">
        <v>1500</v>
      </c>
    </row>
    <row r="11" spans="1:15">
      <c r="B11" t="s">
        <v>88</v>
      </c>
      <c r="D11">
        <v>0</v>
      </c>
    </row>
    <row r="12" spans="1:15">
      <c r="A12">
        <v>8</v>
      </c>
      <c r="B12" t="s">
        <v>122</v>
      </c>
      <c r="D12">
        <v>1500</v>
      </c>
      <c r="E12">
        <v>3630</v>
      </c>
      <c r="G12">
        <v>8</v>
      </c>
      <c r="H12" t="s">
        <v>143</v>
      </c>
      <c r="L12" t="s">
        <v>180</v>
      </c>
      <c r="M12">
        <v>1500</v>
      </c>
      <c r="N12">
        <f>SUM(M12:M16)</f>
        <v>7500</v>
      </c>
      <c r="O12">
        <v>900</v>
      </c>
    </row>
    <row r="13" spans="1:15">
      <c r="A13">
        <v>9</v>
      </c>
      <c r="B13" t="s">
        <v>123</v>
      </c>
      <c r="D13">
        <v>1500</v>
      </c>
      <c r="G13">
        <v>9</v>
      </c>
      <c r="H13" t="s">
        <v>144</v>
      </c>
      <c r="M13">
        <v>1500</v>
      </c>
    </row>
    <row r="14" spans="1:15">
      <c r="D14" s="6">
        <f>SUM(D9:D13)</f>
        <v>6000</v>
      </c>
      <c r="E14" s="6">
        <f>E9+E12</f>
        <v>5005</v>
      </c>
      <c r="G14">
        <v>10</v>
      </c>
      <c r="H14" t="s">
        <v>145</v>
      </c>
      <c r="M14">
        <v>1500</v>
      </c>
    </row>
    <row r="15" spans="1:15">
      <c r="G15">
        <v>11</v>
      </c>
      <c r="H15" t="s">
        <v>164</v>
      </c>
      <c r="M15">
        <v>1500</v>
      </c>
    </row>
    <row r="16" spans="1:15">
      <c r="A16">
        <v>10</v>
      </c>
      <c r="B16" t="s">
        <v>92</v>
      </c>
      <c r="D16">
        <v>1500</v>
      </c>
      <c r="G16">
        <v>12</v>
      </c>
      <c r="H16" t="s">
        <v>165</v>
      </c>
      <c r="M16">
        <v>1500</v>
      </c>
    </row>
    <row r="17" spans="1:15">
      <c r="A17">
        <v>11</v>
      </c>
      <c r="B17" t="s">
        <v>93</v>
      </c>
      <c r="D17">
        <v>1500</v>
      </c>
    </row>
    <row r="18" spans="1:15">
      <c r="B18" t="s">
        <v>94</v>
      </c>
      <c r="C18">
        <v>0</v>
      </c>
      <c r="G18">
        <v>13</v>
      </c>
      <c r="H18" t="s">
        <v>146</v>
      </c>
      <c r="L18" t="s">
        <v>180</v>
      </c>
      <c r="M18">
        <v>1500</v>
      </c>
      <c r="N18">
        <f>SUM(M18:M23)</f>
        <v>9000</v>
      </c>
      <c r="O18">
        <v>8865</v>
      </c>
    </row>
    <row r="19" spans="1:15">
      <c r="A19">
        <v>12</v>
      </c>
      <c r="B19" t="s">
        <v>95</v>
      </c>
      <c r="D19">
        <v>1500</v>
      </c>
      <c r="G19">
        <v>14</v>
      </c>
      <c r="H19" t="s">
        <v>147</v>
      </c>
      <c r="M19">
        <v>1500</v>
      </c>
    </row>
    <row r="20" spans="1:15">
      <c r="A20">
        <v>13</v>
      </c>
      <c r="B20" t="s">
        <v>115</v>
      </c>
      <c r="D20">
        <v>1500</v>
      </c>
      <c r="G20">
        <v>15</v>
      </c>
      <c r="H20" t="s">
        <v>160</v>
      </c>
      <c r="L20" t="s">
        <v>180</v>
      </c>
      <c r="M20">
        <v>1500</v>
      </c>
    </row>
    <row r="21" spans="1:15">
      <c r="B21" t="s">
        <v>127</v>
      </c>
      <c r="C21">
        <v>0.5</v>
      </c>
      <c r="D21">
        <v>750</v>
      </c>
      <c r="G21">
        <v>16</v>
      </c>
      <c r="H21" t="s">
        <v>161</v>
      </c>
      <c r="M21">
        <v>1500</v>
      </c>
    </row>
    <row r="22" spans="1:15">
      <c r="D22" s="6">
        <f>SUM(D16:D21)</f>
        <v>6750</v>
      </c>
      <c r="E22" s="6">
        <v>3760</v>
      </c>
      <c r="G22">
        <v>17</v>
      </c>
      <c r="H22" t="s">
        <v>162</v>
      </c>
      <c r="M22">
        <v>1500</v>
      </c>
    </row>
    <row r="23" spans="1:15">
      <c r="G23">
        <v>18</v>
      </c>
      <c r="H23" t="s">
        <v>151</v>
      </c>
      <c r="L23" t="s">
        <v>180</v>
      </c>
      <c r="M23">
        <v>1500</v>
      </c>
    </row>
    <row r="24" spans="1:15">
      <c r="A24">
        <v>14</v>
      </c>
      <c r="B24" t="s">
        <v>96</v>
      </c>
      <c r="D24">
        <v>1500</v>
      </c>
    </row>
    <row r="25" spans="1:15">
      <c r="A25">
        <v>15</v>
      </c>
      <c r="B25" t="s">
        <v>97</v>
      </c>
      <c r="D25">
        <v>1500</v>
      </c>
      <c r="G25">
        <v>19</v>
      </c>
      <c r="H25" t="s">
        <v>148</v>
      </c>
      <c r="L25" t="s">
        <v>180</v>
      </c>
      <c r="M25">
        <v>1500</v>
      </c>
      <c r="O25">
        <v>2040</v>
      </c>
    </row>
    <row r="26" spans="1:15">
      <c r="A26">
        <v>16</v>
      </c>
      <c r="B26" t="s">
        <v>98</v>
      </c>
      <c r="D26">
        <v>1500</v>
      </c>
      <c r="G26">
        <v>20</v>
      </c>
      <c r="H26" t="s">
        <v>149</v>
      </c>
      <c r="M26">
        <v>1500</v>
      </c>
      <c r="N26">
        <f>SUM(M25:M29)</f>
        <v>6000</v>
      </c>
    </row>
    <row r="27" spans="1:15">
      <c r="A27">
        <v>17</v>
      </c>
      <c r="B27" t="s">
        <v>99</v>
      </c>
      <c r="D27">
        <v>1500</v>
      </c>
      <c r="G27">
        <v>21</v>
      </c>
      <c r="H27" t="s">
        <v>152</v>
      </c>
      <c r="K27">
        <v>0</v>
      </c>
      <c r="L27" t="s">
        <v>180</v>
      </c>
      <c r="M27">
        <v>1500</v>
      </c>
      <c r="O27">
        <v>1413</v>
      </c>
    </row>
    <row r="28" spans="1:15">
      <c r="B28" t="s">
        <v>100</v>
      </c>
      <c r="C28">
        <v>0</v>
      </c>
      <c r="G28">
        <v>22</v>
      </c>
      <c r="H28" t="s">
        <v>153</v>
      </c>
    </row>
    <row r="29" spans="1:15">
      <c r="A29">
        <v>18</v>
      </c>
      <c r="B29" t="s">
        <v>105</v>
      </c>
      <c r="D29">
        <v>1500</v>
      </c>
      <c r="G29">
        <v>23</v>
      </c>
      <c r="H29" t="s">
        <v>168</v>
      </c>
      <c r="M29">
        <v>1500</v>
      </c>
    </row>
    <row r="30" spans="1:15">
      <c r="A30">
        <v>19</v>
      </c>
      <c r="B30" t="s">
        <v>90</v>
      </c>
      <c r="D30">
        <v>1500</v>
      </c>
    </row>
    <row r="31" spans="1:15">
      <c r="B31" t="s">
        <v>91</v>
      </c>
      <c r="C31">
        <v>0.5</v>
      </c>
      <c r="D31">
        <v>750</v>
      </c>
      <c r="G31">
        <v>24</v>
      </c>
      <c r="H31" t="s">
        <v>155</v>
      </c>
      <c r="L31" t="s">
        <v>180</v>
      </c>
      <c r="M31">
        <v>1500</v>
      </c>
      <c r="O31">
        <v>2530</v>
      </c>
    </row>
    <row r="32" spans="1:15">
      <c r="A32">
        <v>20</v>
      </c>
      <c r="B32" t="s">
        <v>121</v>
      </c>
      <c r="D32">
        <v>1500</v>
      </c>
      <c r="G32">
        <v>25</v>
      </c>
      <c r="H32" t="s">
        <v>156</v>
      </c>
      <c r="M32">
        <v>1500</v>
      </c>
      <c r="N32">
        <f>SUM(M31:M32)</f>
        <v>3000</v>
      </c>
    </row>
    <row r="33" spans="1:17">
      <c r="D33" s="6">
        <f>SUM(D24:D32)</f>
        <v>11250</v>
      </c>
      <c r="E33" s="6">
        <v>8290</v>
      </c>
    </row>
    <row r="34" spans="1:17">
      <c r="G34">
        <v>26</v>
      </c>
      <c r="H34" t="s">
        <v>158</v>
      </c>
      <c r="L34" t="s">
        <v>180</v>
      </c>
      <c r="M34">
        <v>1500</v>
      </c>
      <c r="O34">
        <v>6250</v>
      </c>
      <c r="P34" t="s">
        <v>184</v>
      </c>
      <c r="Q34">
        <f>O34-N35</f>
        <v>1750</v>
      </c>
    </row>
    <row r="35" spans="1:17">
      <c r="A35">
        <v>21</v>
      </c>
      <c r="B35" t="s">
        <v>101</v>
      </c>
      <c r="D35">
        <v>1500</v>
      </c>
      <c r="G35">
        <v>27</v>
      </c>
      <c r="H35" t="s">
        <v>159</v>
      </c>
      <c r="M35">
        <v>1500</v>
      </c>
      <c r="N35">
        <f>SUM(M34:M36)</f>
        <v>4500</v>
      </c>
    </row>
    <row r="36" spans="1:17">
      <c r="A36">
        <v>22</v>
      </c>
      <c r="B36" t="s">
        <v>102</v>
      </c>
      <c r="D36">
        <v>1500</v>
      </c>
      <c r="G36">
        <v>28</v>
      </c>
      <c r="H36" t="s">
        <v>167</v>
      </c>
      <c r="M36">
        <v>1500</v>
      </c>
    </row>
    <row r="37" spans="1:17">
      <c r="A37">
        <v>23</v>
      </c>
      <c r="B37" t="s">
        <v>103</v>
      </c>
      <c r="D37">
        <v>1500</v>
      </c>
    </row>
    <row r="38" spans="1:17">
      <c r="B38" t="s">
        <v>104</v>
      </c>
      <c r="C38">
        <v>0</v>
      </c>
      <c r="G38">
        <v>29</v>
      </c>
      <c r="H38" t="s">
        <v>154</v>
      </c>
      <c r="L38" t="s">
        <v>180</v>
      </c>
      <c r="M38">
        <v>1500</v>
      </c>
      <c r="O38">
        <v>1150</v>
      </c>
    </row>
    <row r="39" spans="1:17">
      <c r="A39">
        <v>24</v>
      </c>
      <c r="B39" t="s">
        <v>106</v>
      </c>
      <c r="D39">
        <v>1500</v>
      </c>
      <c r="G39">
        <v>30</v>
      </c>
      <c r="H39" t="s">
        <v>166</v>
      </c>
      <c r="L39" t="s">
        <v>180</v>
      </c>
      <c r="M39">
        <v>1500</v>
      </c>
      <c r="N39">
        <f>SUM(M38:M42)</f>
        <v>7500</v>
      </c>
      <c r="O39">
        <v>1450</v>
      </c>
    </row>
    <row r="40" spans="1:17">
      <c r="B40" t="s">
        <v>120</v>
      </c>
      <c r="C40" t="s">
        <v>125</v>
      </c>
      <c r="D40">
        <v>500</v>
      </c>
      <c r="G40">
        <v>31</v>
      </c>
      <c r="H40" t="s">
        <v>163</v>
      </c>
      <c r="L40" t="s">
        <v>180</v>
      </c>
      <c r="M40">
        <v>1500</v>
      </c>
      <c r="O40" s="53">
        <v>1300</v>
      </c>
    </row>
    <row r="41" spans="1:17">
      <c r="D41" s="6">
        <f>SUM(D35:D40)</f>
        <v>6500</v>
      </c>
      <c r="E41" s="6">
        <v>3620</v>
      </c>
      <c r="G41">
        <v>32</v>
      </c>
      <c r="H41" t="s">
        <v>157</v>
      </c>
      <c r="L41" t="s">
        <v>180</v>
      </c>
      <c r="M41">
        <v>1500</v>
      </c>
      <c r="O41">
        <v>2980</v>
      </c>
    </row>
    <row r="42" spans="1:17">
      <c r="G42">
        <v>33</v>
      </c>
      <c r="H42" t="s">
        <v>177</v>
      </c>
      <c r="M42">
        <v>1500</v>
      </c>
    </row>
    <row r="43" spans="1:17">
      <c r="A43">
        <v>25</v>
      </c>
      <c r="B43" t="s">
        <v>107</v>
      </c>
      <c r="D43">
        <v>1500</v>
      </c>
    </row>
    <row r="44" spans="1:17">
      <c r="A44">
        <v>26</v>
      </c>
      <c r="B44" t="s">
        <v>118</v>
      </c>
      <c r="D44">
        <v>1500</v>
      </c>
      <c r="G44">
        <v>34</v>
      </c>
      <c r="H44" t="s">
        <v>171</v>
      </c>
      <c r="L44" t="s">
        <v>180</v>
      </c>
      <c r="M44">
        <v>1500</v>
      </c>
      <c r="O44">
        <v>7320</v>
      </c>
    </row>
    <row r="45" spans="1:17">
      <c r="A45">
        <v>27</v>
      </c>
      <c r="B45" t="s">
        <v>119</v>
      </c>
      <c r="D45">
        <v>1500</v>
      </c>
      <c r="G45">
        <v>35</v>
      </c>
      <c r="H45" t="s">
        <v>172</v>
      </c>
      <c r="M45">
        <v>1500</v>
      </c>
      <c r="N45">
        <f>SUM(M44:M49)</f>
        <v>8250</v>
      </c>
    </row>
    <row r="46" spans="1:17">
      <c r="D46" s="6">
        <f>SUM(D43:D45)</f>
        <v>4500</v>
      </c>
      <c r="E46" s="6">
        <v>3550</v>
      </c>
      <c r="G46">
        <v>36</v>
      </c>
      <c r="H46" t="s">
        <v>175</v>
      </c>
      <c r="M46">
        <v>750</v>
      </c>
    </row>
    <row r="47" spans="1:17">
      <c r="G47">
        <v>37</v>
      </c>
      <c r="H47" t="s">
        <v>173</v>
      </c>
      <c r="M47">
        <v>1500</v>
      </c>
    </row>
    <row r="48" spans="1:17">
      <c r="A48">
        <v>28</v>
      </c>
      <c r="B48" t="s">
        <v>108</v>
      </c>
      <c r="D48">
        <v>1500</v>
      </c>
      <c r="G48">
        <v>38</v>
      </c>
      <c r="H48" t="s">
        <v>174</v>
      </c>
      <c r="M48">
        <v>1500</v>
      </c>
    </row>
    <row r="49" spans="1:18">
      <c r="A49">
        <v>29</v>
      </c>
      <c r="B49" t="s">
        <v>109</v>
      </c>
      <c r="D49">
        <v>1500</v>
      </c>
      <c r="G49">
        <v>39</v>
      </c>
      <c r="H49" t="s">
        <v>174</v>
      </c>
      <c r="M49">
        <v>1500</v>
      </c>
    </row>
    <row r="50" spans="1:18">
      <c r="A50">
        <v>30</v>
      </c>
      <c r="B50" t="s">
        <v>110</v>
      </c>
      <c r="D50">
        <v>1500</v>
      </c>
    </row>
    <row r="51" spans="1:18">
      <c r="G51">
        <v>40</v>
      </c>
      <c r="H51" t="s">
        <v>191</v>
      </c>
      <c r="M51">
        <v>1500</v>
      </c>
      <c r="N51">
        <f>SUM(M51:M54)</f>
        <v>4500</v>
      </c>
    </row>
    <row r="52" spans="1:18">
      <c r="G52">
        <v>41</v>
      </c>
      <c r="H52" t="s">
        <v>192</v>
      </c>
      <c r="M52">
        <v>1500</v>
      </c>
    </row>
    <row r="53" spans="1:18">
      <c r="G53">
        <v>42</v>
      </c>
      <c r="H53" t="s">
        <v>193</v>
      </c>
    </row>
    <row r="54" spans="1:18">
      <c r="G54">
        <v>43</v>
      </c>
      <c r="H54" t="s">
        <v>190</v>
      </c>
      <c r="M54">
        <v>1500</v>
      </c>
    </row>
    <row r="56" spans="1:18">
      <c r="A56" t="s">
        <v>189</v>
      </c>
      <c r="D56" s="6">
        <f>SUM(D48:D50)</f>
        <v>4500</v>
      </c>
      <c r="E56" s="6">
        <v>3500</v>
      </c>
      <c r="M56">
        <f>SUM(M2:M54)</f>
        <v>59250</v>
      </c>
    </row>
    <row r="57" spans="1:18">
      <c r="N57">
        <f>SUM(N2:N56)</f>
        <v>59250</v>
      </c>
    </row>
    <row r="58" spans="1:18">
      <c r="A58">
        <v>31</v>
      </c>
      <c r="B58" t="s">
        <v>111</v>
      </c>
      <c r="D58">
        <v>1500</v>
      </c>
    </row>
    <row r="59" spans="1:18">
      <c r="A59">
        <v>32</v>
      </c>
      <c r="B59" t="s">
        <v>112</v>
      </c>
      <c r="D59">
        <v>1500</v>
      </c>
      <c r="H59" t="s">
        <v>178</v>
      </c>
      <c r="O59">
        <v>1000</v>
      </c>
      <c r="P59" t="s">
        <v>185</v>
      </c>
    </row>
    <row r="60" spans="1:18">
      <c r="A60">
        <v>33</v>
      </c>
      <c r="B60" t="s">
        <v>116</v>
      </c>
      <c r="D60">
        <f>1500-465</f>
        <v>1035</v>
      </c>
      <c r="E60">
        <v>465</v>
      </c>
      <c r="O60">
        <f>SUM(O2:O59)</f>
        <v>44448</v>
      </c>
      <c r="R60">
        <f>N57-O60</f>
        <v>14802</v>
      </c>
    </row>
    <row r="61" spans="1:18">
      <c r="B61" t="s">
        <v>126</v>
      </c>
      <c r="C61">
        <v>0.5</v>
      </c>
      <c r="D61">
        <v>750</v>
      </c>
    </row>
    <row r="62" spans="1:18">
      <c r="A62">
        <v>34</v>
      </c>
      <c r="B62" t="s">
        <v>128</v>
      </c>
      <c r="D62">
        <v>1500</v>
      </c>
    </row>
    <row r="63" spans="1:18">
      <c r="B63" t="s">
        <v>117</v>
      </c>
      <c r="C63">
        <v>0.5</v>
      </c>
      <c r="D63">
        <v>750</v>
      </c>
    </row>
    <row r="64" spans="1:18">
      <c r="D64" s="6">
        <f>SUM(D58:D63)</f>
        <v>7035</v>
      </c>
      <c r="E64" s="6">
        <v>3867</v>
      </c>
    </row>
    <row r="66" spans="1:4">
      <c r="A66">
        <v>35</v>
      </c>
      <c r="B66" t="s">
        <v>136</v>
      </c>
      <c r="D66">
        <v>1500</v>
      </c>
    </row>
    <row r="67" spans="1:4">
      <c r="A67">
        <v>36</v>
      </c>
      <c r="B67" t="s">
        <v>137</v>
      </c>
      <c r="D67">
        <v>1500</v>
      </c>
    </row>
  </sheetData>
  <phoneticPr fontId="7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G11" sqref="G11"/>
    </sheetView>
  </sheetViews>
  <sheetFormatPr defaultRowHeight="15"/>
  <cols>
    <col min="1" max="1" width="83.7109375" customWidth="1"/>
  </cols>
  <sheetData>
    <row r="1" spans="1:1">
      <c r="A1" s="44"/>
    </row>
    <row r="2" spans="1:1" ht="26.25">
      <c r="A2" s="45" t="s">
        <v>76</v>
      </c>
    </row>
    <row r="3" spans="1:1">
      <c r="A3" s="44"/>
    </row>
    <row r="4" spans="1:1">
      <c r="A4" s="11" t="s">
        <v>77</v>
      </c>
    </row>
    <row r="5" spans="1:1">
      <c r="A5" s="11" t="s">
        <v>78</v>
      </c>
    </row>
    <row r="6" spans="1:1">
      <c r="A6" s="11" t="s">
        <v>79</v>
      </c>
    </row>
    <row r="7" spans="1:1">
      <c r="A7" s="11" t="s">
        <v>80</v>
      </c>
    </row>
    <row r="8" spans="1:1" ht="30">
      <c r="A8" s="11" t="s">
        <v>81</v>
      </c>
    </row>
    <row r="9" spans="1:1">
      <c r="A9" s="44"/>
    </row>
    <row r="12" spans="1:1">
      <c r="A12" s="72" t="s">
        <v>285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5"/>
  <sheetViews>
    <sheetView tabSelected="1" workbookViewId="0">
      <pane xSplit="2" ySplit="1" topLeftCell="C33" activePane="bottomRight" state="frozen"/>
      <selection pane="topRight" activeCell="C1" sqref="C1"/>
      <selection pane="bottomLeft" activeCell="A2" sqref="A2"/>
      <selection pane="bottomRight" activeCell="H2" sqref="H2:H52"/>
    </sheetView>
  </sheetViews>
  <sheetFormatPr defaultRowHeight="15"/>
  <cols>
    <col min="1" max="1" width="3" bestFit="1" customWidth="1"/>
    <col min="2" max="2" width="32.28515625" customWidth="1"/>
    <col min="3" max="3" width="11.5703125" style="73" customWidth="1"/>
    <col min="4" max="4" width="16.7109375" style="81" customWidth="1"/>
    <col min="5" max="5" width="14.5703125" style="81" bestFit="1" customWidth="1"/>
    <col min="6" max="6" width="8" style="81" bestFit="1" customWidth="1"/>
    <col min="7" max="7" width="8.140625" bestFit="1" customWidth="1"/>
    <col min="8" max="8" width="10.28515625" style="81" bestFit="1" customWidth="1"/>
  </cols>
  <sheetData>
    <row r="1" spans="1:8" s="72" customFormat="1">
      <c r="C1" s="73"/>
      <c r="D1" s="81" t="s">
        <v>130</v>
      </c>
      <c r="E1" s="81" t="s">
        <v>307</v>
      </c>
      <c r="F1" s="81" t="s">
        <v>308</v>
      </c>
      <c r="H1" s="83" t="s">
        <v>297</v>
      </c>
    </row>
    <row r="2" spans="1:8">
      <c r="A2" s="72">
        <v>1</v>
      </c>
      <c r="B2" s="87" t="s">
        <v>238</v>
      </c>
      <c r="C2" s="73">
        <v>2000</v>
      </c>
      <c r="D2" s="91">
        <f>SUM(C2:C4)</f>
        <v>4000</v>
      </c>
      <c r="E2" s="91">
        <v>3000</v>
      </c>
      <c r="F2" s="91">
        <f>327+2577+45</f>
        <v>2949</v>
      </c>
      <c r="G2" s="72"/>
      <c r="H2" s="94">
        <f>D2-F2</f>
        <v>1051</v>
      </c>
    </row>
    <row r="3" spans="1:8">
      <c r="A3" s="72">
        <v>2</v>
      </c>
      <c r="B3" s="87" t="s">
        <v>239</v>
      </c>
      <c r="C3" s="73">
        <v>0</v>
      </c>
      <c r="D3" s="91"/>
      <c r="E3" s="91"/>
      <c r="F3" s="91"/>
      <c r="H3" s="94"/>
    </row>
    <row r="4" spans="1:8" s="72" customFormat="1">
      <c r="A4" s="72">
        <v>3</v>
      </c>
      <c r="B4" s="87" t="s">
        <v>281</v>
      </c>
      <c r="C4" s="73">
        <v>2000</v>
      </c>
      <c r="D4" s="91"/>
      <c r="E4" s="91"/>
      <c r="F4" s="91"/>
      <c r="H4" s="94"/>
    </row>
    <row r="5" spans="1:8">
      <c r="H5" s="84"/>
    </row>
    <row r="6" spans="1:8">
      <c r="A6" s="72">
        <v>4</v>
      </c>
      <c r="B6" s="87" t="s">
        <v>240</v>
      </c>
      <c r="C6" s="73">
        <v>2000</v>
      </c>
      <c r="D6" s="91">
        <f>SUM(C6:C8)</f>
        <v>6000</v>
      </c>
      <c r="E6" s="92">
        <v>1860</v>
      </c>
      <c r="F6" s="91">
        <v>1860</v>
      </c>
      <c r="G6">
        <v>3900</v>
      </c>
      <c r="H6" s="94">
        <f>D6-F6-G6</f>
        <v>240</v>
      </c>
    </row>
    <row r="7" spans="1:8">
      <c r="A7" s="72">
        <v>5</v>
      </c>
      <c r="B7" s="87" t="s">
        <v>217</v>
      </c>
      <c r="C7" s="73">
        <v>2000</v>
      </c>
      <c r="D7" s="91"/>
      <c r="E7" s="92"/>
      <c r="F7" s="91"/>
      <c r="H7" s="94"/>
    </row>
    <row r="8" spans="1:8">
      <c r="A8" s="72">
        <v>6</v>
      </c>
      <c r="B8" s="87" t="s">
        <v>241</v>
      </c>
      <c r="C8" s="73">
        <v>2000</v>
      </c>
      <c r="D8" s="91"/>
      <c r="E8" s="92"/>
      <c r="F8" s="91"/>
      <c r="H8" s="94"/>
    </row>
    <row r="9" spans="1:8">
      <c r="H9" s="84"/>
    </row>
    <row r="10" spans="1:8">
      <c r="A10" s="72">
        <v>8</v>
      </c>
      <c r="B10" s="87" t="s">
        <v>242</v>
      </c>
      <c r="C10" s="73">
        <v>2000</v>
      </c>
      <c r="D10" s="91">
        <f>SUM(C10:C13)</f>
        <v>6000</v>
      </c>
      <c r="E10" s="92">
        <v>3253</v>
      </c>
      <c r="F10" s="91">
        <f>611+2114+2026+448+120+620+750</f>
        <v>6689</v>
      </c>
      <c r="H10" s="94">
        <f>D10-F10</f>
        <v>-689</v>
      </c>
    </row>
    <row r="11" spans="1:8">
      <c r="A11" s="72">
        <v>9</v>
      </c>
      <c r="B11" s="87" t="s">
        <v>243</v>
      </c>
      <c r="C11" s="73">
        <v>0</v>
      </c>
      <c r="D11" s="91"/>
      <c r="E11" s="92"/>
      <c r="F11" s="91"/>
      <c r="H11" s="94"/>
    </row>
    <row r="12" spans="1:8">
      <c r="A12" s="72">
        <v>10</v>
      </c>
      <c r="B12" s="87" t="s">
        <v>244</v>
      </c>
      <c r="C12" s="73">
        <v>2000</v>
      </c>
      <c r="D12" s="91"/>
      <c r="E12" s="92"/>
      <c r="F12" s="91"/>
      <c r="H12" s="94"/>
    </row>
    <row r="13" spans="1:8">
      <c r="A13" s="72">
        <v>11</v>
      </c>
      <c r="B13" s="87" t="s">
        <v>262</v>
      </c>
      <c r="C13" s="73">
        <v>2000</v>
      </c>
      <c r="D13" s="91"/>
      <c r="E13" s="92"/>
      <c r="F13" s="91"/>
      <c r="H13" s="94"/>
    </row>
    <row r="14" spans="1:8" s="72" customFormat="1">
      <c r="C14" s="73"/>
      <c r="D14" s="81"/>
      <c r="E14" s="81"/>
      <c r="F14" s="81"/>
      <c r="H14" s="84"/>
    </row>
    <row r="15" spans="1:8">
      <c r="A15" s="72">
        <v>12</v>
      </c>
      <c r="B15" s="87" t="s">
        <v>245</v>
      </c>
      <c r="C15" s="73">
        <v>2000</v>
      </c>
      <c r="D15" s="91">
        <f>SUM(C15:C20)</f>
        <v>12000</v>
      </c>
      <c r="E15" s="92">
        <v>5750</v>
      </c>
      <c r="F15" s="91">
        <f>2800+5490+1150</f>
        <v>9440</v>
      </c>
      <c r="H15" s="95">
        <f>D15-F15-G18</f>
        <v>660</v>
      </c>
    </row>
    <row r="16" spans="1:8">
      <c r="A16" s="72">
        <v>13</v>
      </c>
      <c r="B16" s="87" t="s">
        <v>246</v>
      </c>
      <c r="C16" s="73">
        <v>2000</v>
      </c>
      <c r="D16" s="91"/>
      <c r="E16" s="92"/>
      <c r="F16" s="91"/>
      <c r="H16" s="95"/>
    </row>
    <row r="17" spans="1:8">
      <c r="A17" s="72">
        <v>14</v>
      </c>
      <c r="B17" s="87" t="s">
        <v>247</v>
      </c>
      <c r="C17" s="73">
        <v>2000</v>
      </c>
      <c r="D17" s="91"/>
      <c r="E17" s="92"/>
      <c r="F17" s="91"/>
      <c r="H17" s="95"/>
    </row>
    <row r="18" spans="1:8">
      <c r="A18" s="72">
        <v>15</v>
      </c>
      <c r="B18" s="87" t="s">
        <v>248</v>
      </c>
      <c r="C18" s="73">
        <v>2000</v>
      </c>
      <c r="D18" s="91"/>
      <c r="E18" s="92"/>
      <c r="F18" s="91"/>
      <c r="G18">
        <v>1900</v>
      </c>
      <c r="H18" s="95"/>
    </row>
    <row r="19" spans="1:8" s="72" customFormat="1">
      <c r="A19" s="72">
        <v>16</v>
      </c>
      <c r="B19" s="87" t="s">
        <v>286</v>
      </c>
      <c r="C19" s="73">
        <v>2000</v>
      </c>
      <c r="D19" s="91"/>
      <c r="E19" s="92"/>
      <c r="F19" s="91"/>
      <c r="H19" s="95"/>
    </row>
    <row r="20" spans="1:8" s="72" customFormat="1">
      <c r="A20" s="72">
        <v>17</v>
      </c>
      <c r="B20" s="87" t="s">
        <v>309</v>
      </c>
      <c r="C20" s="73">
        <v>2000</v>
      </c>
      <c r="D20" s="91"/>
      <c r="E20" s="92"/>
      <c r="F20" s="91"/>
      <c r="H20" s="95"/>
    </row>
    <row r="21" spans="1:8">
      <c r="H21" s="84"/>
    </row>
    <row r="22" spans="1:8">
      <c r="A22" s="72">
        <v>18</v>
      </c>
      <c r="B22" s="87" t="s">
        <v>249</v>
      </c>
      <c r="C22" s="73">
        <v>2000</v>
      </c>
      <c r="D22" s="81">
        <f>SUM(C22)</f>
        <v>2000</v>
      </c>
      <c r="E22" s="85">
        <v>1500</v>
      </c>
      <c r="F22" s="81">
        <v>1538</v>
      </c>
      <c r="H22" s="88">
        <f>D22-F22</f>
        <v>462</v>
      </c>
    </row>
    <row r="23" spans="1:8">
      <c r="H23" s="84"/>
    </row>
    <row r="24" spans="1:8">
      <c r="A24" s="72">
        <v>19</v>
      </c>
      <c r="B24" s="87" t="s">
        <v>250</v>
      </c>
      <c r="C24" s="73">
        <v>2000</v>
      </c>
      <c r="D24" s="91">
        <f>SUM(C24:C25)</f>
        <v>2000</v>
      </c>
      <c r="E24" s="92">
        <v>1260</v>
      </c>
      <c r="F24" s="91">
        <f>86*3+25.6*24+61</f>
        <v>933.40000000000009</v>
      </c>
      <c r="H24" s="94">
        <f>D24-F24</f>
        <v>1066.5999999999999</v>
      </c>
    </row>
    <row r="25" spans="1:8">
      <c r="A25" s="72">
        <v>20</v>
      </c>
      <c r="B25" s="87" t="s">
        <v>251</v>
      </c>
      <c r="C25" s="73">
        <v>0</v>
      </c>
      <c r="D25" s="91"/>
      <c r="E25" s="92"/>
      <c r="F25" s="91"/>
      <c r="H25" s="94"/>
    </row>
    <row r="26" spans="1:8">
      <c r="H26" s="84"/>
    </row>
    <row r="27" spans="1:8">
      <c r="A27" s="72">
        <v>21</v>
      </c>
      <c r="B27" s="87" t="s">
        <v>252</v>
      </c>
      <c r="C27" s="73">
        <v>2000</v>
      </c>
      <c r="D27" s="91">
        <f>SUM(C27:C30)</f>
        <v>6000</v>
      </c>
      <c r="E27" s="92">
        <v>4410</v>
      </c>
      <c r="F27" s="91">
        <v>3322</v>
      </c>
      <c r="H27" s="94">
        <f>D27-F27</f>
        <v>2678</v>
      </c>
    </row>
    <row r="28" spans="1:8">
      <c r="A28" s="72">
        <v>22</v>
      </c>
      <c r="B28" s="87" t="s">
        <v>253</v>
      </c>
      <c r="C28" s="73">
        <v>2000</v>
      </c>
      <c r="D28" s="91"/>
      <c r="E28" s="92"/>
      <c r="F28" s="91"/>
      <c r="H28" s="94"/>
    </row>
    <row r="29" spans="1:8">
      <c r="A29" s="72">
        <v>23</v>
      </c>
      <c r="B29" s="87" t="s">
        <v>254</v>
      </c>
      <c r="C29" s="73">
        <v>2000</v>
      </c>
      <c r="D29" s="91"/>
      <c r="E29" s="92"/>
      <c r="F29" s="91"/>
      <c r="H29" s="94"/>
    </row>
    <row r="30" spans="1:8">
      <c r="A30" s="72"/>
      <c r="B30" s="72"/>
      <c r="D30" s="91"/>
      <c r="E30" s="92"/>
      <c r="F30" s="91"/>
      <c r="H30" s="94"/>
    </row>
    <row r="31" spans="1:8">
      <c r="H31" s="84"/>
    </row>
    <row r="32" spans="1:8">
      <c r="A32" s="72">
        <v>25</v>
      </c>
      <c r="B32" s="87" t="s">
        <v>255</v>
      </c>
      <c r="C32" s="73">
        <v>2000</v>
      </c>
      <c r="D32" s="91">
        <f>SUM(C32:C35)</f>
        <v>4000</v>
      </c>
      <c r="E32" s="92">
        <v>2950</v>
      </c>
      <c r="F32" s="91">
        <v>2677</v>
      </c>
      <c r="H32" s="95">
        <f>D32-F32</f>
        <v>1323</v>
      </c>
    </row>
    <row r="33" spans="1:8">
      <c r="A33" s="72">
        <v>26</v>
      </c>
      <c r="B33" s="87" t="s">
        <v>256</v>
      </c>
      <c r="C33" s="73">
        <v>2000</v>
      </c>
      <c r="D33" s="91"/>
      <c r="E33" s="92"/>
      <c r="F33" s="91"/>
      <c r="H33" s="95"/>
    </row>
    <row r="34" spans="1:8">
      <c r="A34" s="72">
        <v>27</v>
      </c>
      <c r="B34" s="87" t="s">
        <v>257</v>
      </c>
      <c r="C34" s="73">
        <v>0</v>
      </c>
      <c r="D34" s="91"/>
      <c r="E34" s="92"/>
      <c r="F34" s="91"/>
      <c r="H34" s="95"/>
    </row>
    <row r="35" spans="1:8">
      <c r="A35" s="72"/>
      <c r="B35" s="87" t="s">
        <v>258</v>
      </c>
      <c r="C35" s="73">
        <v>0</v>
      </c>
      <c r="D35" s="91"/>
      <c r="E35" s="92"/>
      <c r="F35" s="91"/>
      <c r="H35" s="95"/>
    </row>
    <row r="36" spans="1:8">
      <c r="H36" s="84"/>
    </row>
    <row r="37" spans="1:8">
      <c r="A37" s="72">
        <v>28</v>
      </c>
      <c r="B37" s="87" t="s">
        <v>259</v>
      </c>
      <c r="C37" s="73">
        <v>2000</v>
      </c>
      <c r="D37" s="91">
        <f>SUM(C37:C39)</f>
        <v>2750</v>
      </c>
      <c r="E37" s="92">
        <v>1600</v>
      </c>
      <c r="F37" s="91">
        <f>1543+453</f>
        <v>1996</v>
      </c>
      <c r="H37" s="94">
        <f>D37-F37</f>
        <v>754</v>
      </c>
    </row>
    <row r="38" spans="1:8">
      <c r="A38" s="72">
        <v>29</v>
      </c>
      <c r="B38" s="87" t="s">
        <v>260</v>
      </c>
      <c r="C38" s="73">
        <v>750</v>
      </c>
      <c r="D38" s="91"/>
      <c r="E38" s="92"/>
      <c r="F38" s="91"/>
      <c r="H38" s="94"/>
    </row>
    <row r="39" spans="1:8">
      <c r="A39" s="72"/>
      <c r="B39" s="87" t="s">
        <v>261</v>
      </c>
      <c r="C39" s="73">
        <v>0</v>
      </c>
      <c r="D39" s="91"/>
      <c r="E39" s="92"/>
      <c r="F39" s="91"/>
      <c r="H39" s="94"/>
    </row>
    <row r="40" spans="1:8">
      <c r="H40" s="84"/>
    </row>
    <row r="41" spans="1:8">
      <c r="A41" s="72">
        <v>30</v>
      </c>
      <c r="B41" s="87" t="s">
        <v>267</v>
      </c>
      <c r="C41" s="73">
        <v>2000</v>
      </c>
      <c r="D41" s="93">
        <f>SUM(C41:C43)</f>
        <v>4750</v>
      </c>
      <c r="E41" s="92">
        <v>2600</v>
      </c>
      <c r="F41" s="93">
        <f>350+874+300</f>
        <v>1524</v>
      </c>
      <c r="G41">
        <v>2000</v>
      </c>
      <c r="H41" s="96">
        <f>D41-F41-G41</f>
        <v>1226</v>
      </c>
    </row>
    <row r="42" spans="1:8">
      <c r="A42" s="72">
        <v>31</v>
      </c>
      <c r="B42" s="87" t="s">
        <v>268</v>
      </c>
      <c r="C42" s="73">
        <v>750</v>
      </c>
      <c r="D42" s="93"/>
      <c r="E42" s="92"/>
      <c r="F42" s="93"/>
      <c r="H42" s="96"/>
    </row>
    <row r="43" spans="1:8">
      <c r="A43" s="72">
        <v>32</v>
      </c>
      <c r="B43" s="87" t="s">
        <v>263</v>
      </c>
      <c r="C43" s="73">
        <v>2000</v>
      </c>
      <c r="D43" s="93"/>
      <c r="E43" s="92"/>
      <c r="F43" s="93"/>
      <c r="H43" s="96"/>
    </row>
    <row r="44" spans="1:8">
      <c r="H44" s="84"/>
    </row>
    <row r="45" spans="1:8">
      <c r="A45" s="72">
        <v>33</v>
      </c>
      <c r="B45" s="87" t="s">
        <v>264</v>
      </c>
      <c r="C45" s="73">
        <v>2000</v>
      </c>
      <c r="D45" s="91">
        <f>SUM(C45:C48)</f>
        <v>8000</v>
      </c>
      <c r="E45" s="92">
        <v>5380</v>
      </c>
      <c r="F45" s="91">
        <f>2488+1300+1200</f>
        <v>4988</v>
      </c>
      <c r="H45" s="94">
        <f>D45-F45-G47</f>
        <v>2012</v>
      </c>
    </row>
    <row r="46" spans="1:8">
      <c r="A46" s="72">
        <v>34</v>
      </c>
      <c r="B46" s="87" t="s">
        <v>265</v>
      </c>
      <c r="C46" s="73">
        <v>2000</v>
      </c>
      <c r="D46" s="91"/>
      <c r="E46" s="92"/>
      <c r="F46" s="91"/>
      <c r="H46" s="94"/>
    </row>
    <row r="47" spans="1:8">
      <c r="A47" s="72">
        <v>35</v>
      </c>
      <c r="B47" s="87" t="s">
        <v>266</v>
      </c>
      <c r="C47" s="73">
        <v>2000</v>
      </c>
      <c r="D47" s="91"/>
      <c r="E47" s="92"/>
      <c r="F47" s="91"/>
      <c r="G47">
        <v>1000</v>
      </c>
      <c r="H47" s="94"/>
    </row>
    <row r="48" spans="1:8" s="72" customFormat="1">
      <c r="A48" s="72">
        <v>36</v>
      </c>
      <c r="B48" s="87" t="s">
        <v>211</v>
      </c>
      <c r="C48" s="73">
        <v>2000</v>
      </c>
      <c r="D48" s="91"/>
      <c r="E48" s="92"/>
      <c r="F48" s="91"/>
      <c r="H48" s="94"/>
    </row>
    <row r="49" spans="1:8">
      <c r="H49" s="84"/>
    </row>
    <row r="50" spans="1:8">
      <c r="A50" s="72">
        <v>37</v>
      </c>
      <c r="B50" s="87" t="s">
        <v>269</v>
      </c>
      <c r="C50" s="73">
        <v>2000</v>
      </c>
      <c r="D50" s="91">
        <f>SUM(C50:C52)</f>
        <v>6000</v>
      </c>
      <c r="E50" s="92">
        <v>5600</v>
      </c>
      <c r="F50" s="91">
        <v>7812</v>
      </c>
      <c r="H50" s="94">
        <f>D50-F50</f>
        <v>-1812</v>
      </c>
    </row>
    <row r="51" spans="1:8">
      <c r="A51" s="72">
        <v>38</v>
      </c>
      <c r="B51" s="87" t="s">
        <v>270</v>
      </c>
      <c r="C51" s="73">
        <v>2000</v>
      </c>
      <c r="D51" s="91"/>
      <c r="E51" s="92"/>
      <c r="F51" s="91"/>
      <c r="H51" s="94"/>
    </row>
    <row r="52" spans="1:8">
      <c r="A52" s="72">
        <v>40</v>
      </c>
      <c r="B52" s="87" t="s">
        <v>271</v>
      </c>
      <c r="C52" s="73">
        <v>2000</v>
      </c>
      <c r="D52" s="91"/>
      <c r="E52" s="92"/>
      <c r="F52" s="91"/>
      <c r="H52" s="94"/>
    </row>
    <row r="53" spans="1:8">
      <c r="H53" s="82"/>
    </row>
    <row r="54" spans="1:8">
      <c r="C54" s="80">
        <f>SUM(C2:C52)</f>
        <v>63500</v>
      </c>
      <c r="D54" s="86">
        <f>SUM(D2:D52)</f>
        <v>63500</v>
      </c>
      <c r="E54" s="86">
        <f>SUM(E2:E52)</f>
        <v>39163</v>
      </c>
      <c r="F54" s="86">
        <f>SUM(F2:F52)</f>
        <v>45728.4</v>
      </c>
      <c r="G54" s="53">
        <f>SUM(G4:G53)</f>
        <v>8800</v>
      </c>
      <c r="H54" s="89">
        <f>SUM(H1:H53)</f>
        <v>8971.6</v>
      </c>
    </row>
    <row r="55" spans="1:8">
      <c r="D55" s="81" t="s">
        <v>303</v>
      </c>
      <c r="E55" s="81" t="s">
        <v>304</v>
      </c>
      <c r="G55" s="72" t="s">
        <v>75</v>
      </c>
    </row>
  </sheetData>
  <mergeCells count="44">
    <mergeCell ref="H50:H52"/>
    <mergeCell ref="H27:H30"/>
    <mergeCell ref="H37:H39"/>
    <mergeCell ref="H41:H43"/>
    <mergeCell ref="H45:H48"/>
    <mergeCell ref="H32:H35"/>
    <mergeCell ref="H2:H4"/>
    <mergeCell ref="H6:H8"/>
    <mergeCell ref="H10:H13"/>
    <mergeCell ref="H15:H20"/>
    <mergeCell ref="H24:H25"/>
    <mergeCell ref="F32:F35"/>
    <mergeCell ref="F50:F52"/>
    <mergeCell ref="E37:E39"/>
    <mergeCell ref="F37:F39"/>
    <mergeCell ref="E41:E43"/>
    <mergeCell ref="F41:F43"/>
    <mergeCell ref="E45:E48"/>
    <mergeCell ref="F45:F48"/>
    <mergeCell ref="E50:E52"/>
    <mergeCell ref="D10:D13"/>
    <mergeCell ref="D6:D8"/>
    <mergeCell ref="D2:D4"/>
    <mergeCell ref="F24:F25"/>
    <mergeCell ref="E27:E30"/>
    <mergeCell ref="F27:F30"/>
    <mergeCell ref="F15:F20"/>
    <mergeCell ref="E24:E25"/>
    <mergeCell ref="F2:F4"/>
    <mergeCell ref="E6:E8"/>
    <mergeCell ref="F6:F8"/>
    <mergeCell ref="E10:E13"/>
    <mergeCell ref="F10:F13"/>
    <mergeCell ref="E2:E4"/>
    <mergeCell ref="D27:D30"/>
    <mergeCell ref="E15:E20"/>
    <mergeCell ref="D24:D25"/>
    <mergeCell ref="D15:D20"/>
    <mergeCell ref="E32:E35"/>
    <mergeCell ref="D50:D52"/>
    <mergeCell ref="D45:D48"/>
    <mergeCell ref="D41:D43"/>
    <mergeCell ref="D37:D39"/>
    <mergeCell ref="D32:D35"/>
  </mergeCells>
  <pageMargins left="0.7" right="0.7" top="0.75" bottom="0.75" header="0.3" footer="0.3"/>
  <pageSetup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старое Расчёт</vt:lpstr>
      <vt:lpstr>2016 Список по закупке</vt:lpstr>
      <vt:lpstr>Причиндалы</vt:lpstr>
      <vt:lpstr>Меню</vt:lpstr>
      <vt:lpstr>2014-15</vt:lpstr>
      <vt:lpstr>Лист1</vt:lpstr>
      <vt:lpstr>2016 по машинам</vt:lpstr>
    </vt:vector>
  </TitlesOfParts>
  <Company>USN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Users</cp:lastModifiedBy>
  <cp:lastPrinted>2016-08-03T09:28:46Z</cp:lastPrinted>
  <dcterms:created xsi:type="dcterms:W3CDTF">2012-08-02T12:35:46Z</dcterms:created>
  <dcterms:modified xsi:type="dcterms:W3CDTF">2016-08-09T17:09:37Z</dcterms:modified>
</cp:coreProperties>
</file>